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FAAC\"/>
    </mc:Choice>
  </mc:AlternateContent>
  <xr:revisionPtr revIDLastSave="0" documentId="8_{98C02A65-747C-4B3C-B480-0BBBC390AC42}" xr6:coauthVersionLast="43" xr6:coauthVersionMax="43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9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Details'!$A$1:$T$53</definedName>
    <definedName name="_xlnm.Print_Area" localSheetId="4">'sum sum'!$A$1:$L$45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13" i="2" l="1"/>
  <c r="V106" i="2" l="1"/>
  <c r="Y411" i="2"/>
  <c r="Y410" i="2"/>
  <c r="Y409" i="2"/>
  <c r="Y408" i="2"/>
  <c r="Y407" i="2"/>
  <c r="Y406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L8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H44" i="19"/>
  <c r="F44" i="19"/>
  <c r="K43" i="19"/>
  <c r="K42" i="19"/>
  <c r="K41" i="19"/>
  <c r="K40" i="19"/>
  <c r="K38" i="19"/>
  <c r="K37" i="19"/>
  <c r="K32" i="19"/>
  <c r="K30" i="19"/>
  <c r="K29" i="19"/>
  <c r="K27" i="19"/>
  <c r="K26" i="19"/>
  <c r="K25" i="19"/>
  <c r="K24" i="19"/>
  <c r="K23" i="19"/>
  <c r="K22" i="19"/>
  <c r="K20" i="19"/>
  <c r="K19" i="19"/>
  <c r="K18" i="19"/>
  <c r="K16" i="19"/>
  <c r="K14" i="19"/>
  <c r="K12" i="19"/>
  <c r="K11" i="19"/>
  <c r="K10" i="19"/>
  <c r="K9" i="19"/>
  <c r="K8" i="19"/>
  <c r="K7" i="19"/>
  <c r="I10" i="12"/>
  <c r="E26" i="12" l="1"/>
  <c r="E14" i="12"/>
  <c r="X27" i="2" l="1"/>
  <c r="W27" i="2"/>
  <c r="V27" i="2"/>
  <c r="U27" i="2"/>
  <c r="T27" i="2"/>
  <c r="R27" i="2"/>
  <c r="X412" i="2"/>
  <c r="W412" i="2"/>
  <c r="V412" i="2"/>
  <c r="U412" i="2"/>
  <c r="T412" i="2"/>
  <c r="S412" i="2"/>
  <c r="R412" i="2"/>
  <c r="X405" i="2"/>
  <c r="W405" i="2"/>
  <c r="V405" i="2"/>
  <c r="U405" i="2"/>
  <c r="T405" i="2"/>
  <c r="S405" i="2"/>
  <c r="R405" i="2"/>
  <c r="Y405" i="2" s="1"/>
  <c r="X390" i="2"/>
  <c r="W390" i="2"/>
  <c r="V390" i="2"/>
  <c r="U390" i="2"/>
  <c r="T390" i="2"/>
  <c r="S390" i="2"/>
  <c r="R390" i="2"/>
  <c r="X372" i="2"/>
  <c r="W372" i="2"/>
  <c r="V372" i="2"/>
  <c r="U372" i="2"/>
  <c r="T372" i="2"/>
  <c r="S372" i="2"/>
  <c r="R372" i="2"/>
  <c r="X355" i="2"/>
  <c r="W355" i="2"/>
  <c r="V355" i="2"/>
  <c r="U355" i="2"/>
  <c r="T355" i="2"/>
  <c r="S355" i="2"/>
  <c r="Y355" i="2" s="1"/>
  <c r="R355" i="2"/>
  <c r="X331" i="2"/>
  <c r="W331" i="2"/>
  <c r="V331" i="2"/>
  <c r="U331" i="2"/>
  <c r="T331" i="2"/>
  <c r="S331" i="2"/>
  <c r="R331" i="2"/>
  <c r="Y331" i="2" s="1"/>
  <c r="X307" i="2"/>
  <c r="W307" i="2"/>
  <c r="V307" i="2"/>
  <c r="U307" i="2"/>
  <c r="T307" i="2"/>
  <c r="S307" i="2"/>
  <c r="R307" i="2"/>
  <c r="X289" i="2"/>
  <c r="W289" i="2"/>
  <c r="V289" i="2"/>
  <c r="U289" i="2"/>
  <c r="T289" i="2"/>
  <c r="S289" i="2"/>
  <c r="R289" i="2"/>
  <c r="X255" i="2"/>
  <c r="W255" i="2"/>
  <c r="V255" i="2"/>
  <c r="U255" i="2"/>
  <c r="T255" i="2"/>
  <c r="S255" i="2"/>
  <c r="R255" i="2"/>
  <c r="X224" i="2"/>
  <c r="W224" i="2"/>
  <c r="V224" i="2"/>
  <c r="U224" i="2"/>
  <c r="T224" i="2"/>
  <c r="S224" i="2"/>
  <c r="R224" i="2"/>
  <c r="Y224" i="2" s="1"/>
  <c r="X184" i="2"/>
  <c r="W184" i="2"/>
  <c r="V184" i="2"/>
  <c r="U184" i="2"/>
  <c r="T184" i="2"/>
  <c r="S184" i="2"/>
  <c r="X205" i="2"/>
  <c r="W205" i="2"/>
  <c r="V205" i="2"/>
  <c r="U205" i="2"/>
  <c r="T205" i="2"/>
  <c r="S205" i="2"/>
  <c r="R205" i="2"/>
  <c r="R184" i="2"/>
  <c r="X158" i="2"/>
  <c r="W158" i="2"/>
  <c r="V158" i="2"/>
  <c r="U158" i="2"/>
  <c r="T158" i="2"/>
  <c r="S158" i="2"/>
  <c r="R158" i="2"/>
  <c r="X144" i="2"/>
  <c r="W144" i="2"/>
  <c r="V144" i="2"/>
  <c r="U144" i="2"/>
  <c r="T144" i="2"/>
  <c r="S144" i="2"/>
  <c r="R144" i="2"/>
  <c r="Y144" i="2" s="1"/>
  <c r="X123" i="2"/>
  <c r="W123" i="2"/>
  <c r="V123" i="2"/>
  <c r="U123" i="2"/>
  <c r="T123" i="2"/>
  <c r="S123" i="2"/>
  <c r="R123" i="2"/>
  <c r="X106" i="2"/>
  <c r="W106" i="2"/>
  <c r="U106" i="2"/>
  <c r="T106" i="2"/>
  <c r="S106" i="2"/>
  <c r="R106" i="2"/>
  <c r="X84" i="2"/>
  <c r="W84" i="2"/>
  <c r="V84" i="2"/>
  <c r="U84" i="2"/>
  <c r="T84" i="2"/>
  <c r="S84" i="2"/>
  <c r="R84" i="2"/>
  <c r="Y84" i="2" s="1"/>
  <c r="X62" i="2"/>
  <c r="W62" i="2"/>
  <c r="V62" i="2"/>
  <c r="U62" i="2"/>
  <c r="T62" i="2"/>
  <c r="S62" i="2"/>
  <c r="R62" i="2"/>
  <c r="K414" i="2"/>
  <c r="J414" i="2"/>
  <c r="I414" i="2"/>
  <c r="H414" i="2"/>
  <c r="G414" i="2"/>
  <c r="F414" i="2"/>
  <c r="E414" i="2"/>
  <c r="K388" i="2"/>
  <c r="J388" i="2"/>
  <c r="I388" i="2"/>
  <c r="H388" i="2"/>
  <c r="G388" i="2"/>
  <c r="F388" i="2"/>
  <c r="E388" i="2"/>
  <c r="K364" i="2"/>
  <c r="J364" i="2"/>
  <c r="I364" i="2"/>
  <c r="H364" i="2"/>
  <c r="G364" i="2"/>
  <c r="F364" i="2"/>
  <c r="E364" i="2"/>
  <c r="K336" i="2"/>
  <c r="J336" i="2"/>
  <c r="I336" i="2"/>
  <c r="H336" i="2"/>
  <c r="G336" i="2"/>
  <c r="F336" i="2"/>
  <c r="E336" i="2"/>
  <c r="K308" i="2"/>
  <c r="J308" i="2"/>
  <c r="I308" i="2"/>
  <c r="H308" i="2"/>
  <c r="G308" i="2"/>
  <c r="F308" i="2"/>
  <c r="E308" i="2"/>
  <c r="K296" i="2"/>
  <c r="J296" i="2"/>
  <c r="I296" i="2"/>
  <c r="H296" i="2"/>
  <c r="G296" i="2"/>
  <c r="F296" i="2"/>
  <c r="E296" i="2"/>
  <c r="K278" i="2"/>
  <c r="J278" i="2"/>
  <c r="I278" i="2"/>
  <c r="H278" i="2"/>
  <c r="G278" i="2"/>
  <c r="F278" i="2"/>
  <c r="E278" i="2"/>
  <c r="K261" i="2"/>
  <c r="J261" i="2"/>
  <c r="I261" i="2"/>
  <c r="H261" i="2"/>
  <c r="G261" i="2"/>
  <c r="F261" i="2"/>
  <c r="E261" i="2"/>
  <c r="K242" i="2"/>
  <c r="J242" i="2"/>
  <c r="I242" i="2"/>
  <c r="H242" i="2"/>
  <c r="G242" i="2"/>
  <c r="F242" i="2"/>
  <c r="E242" i="2"/>
  <c r="K228" i="2"/>
  <c r="J228" i="2"/>
  <c r="I228" i="2"/>
  <c r="H228" i="2"/>
  <c r="G228" i="2"/>
  <c r="F228" i="2"/>
  <c r="E228" i="2"/>
  <c r="K202" i="2"/>
  <c r="J202" i="2"/>
  <c r="I202" i="2"/>
  <c r="H202" i="2"/>
  <c r="G202" i="2"/>
  <c r="F202" i="2"/>
  <c r="E202" i="2"/>
  <c r="K183" i="2"/>
  <c r="J183" i="2"/>
  <c r="I183" i="2"/>
  <c r="H183" i="2"/>
  <c r="G183" i="2"/>
  <c r="F183" i="2"/>
  <c r="E183" i="2"/>
  <c r="K155" i="2"/>
  <c r="J155" i="2"/>
  <c r="I155" i="2"/>
  <c r="H155" i="2"/>
  <c r="G155" i="2"/>
  <c r="F155" i="2"/>
  <c r="E155" i="2"/>
  <c r="K131" i="2"/>
  <c r="J131" i="2"/>
  <c r="I131" i="2"/>
  <c r="H131" i="2"/>
  <c r="G131" i="2"/>
  <c r="F131" i="2"/>
  <c r="E131" i="2"/>
  <c r="K122" i="2"/>
  <c r="J122" i="2"/>
  <c r="I122" i="2"/>
  <c r="H122" i="2"/>
  <c r="G122" i="2"/>
  <c r="F122" i="2"/>
  <c r="E122" i="2"/>
  <c r="K101" i="2"/>
  <c r="J101" i="2"/>
  <c r="I101" i="2"/>
  <c r="H101" i="2"/>
  <c r="G101" i="2"/>
  <c r="F101" i="2"/>
  <c r="E101" i="2"/>
  <c r="Y184" i="2" l="1"/>
  <c r="Y372" i="2"/>
  <c r="Y27" i="2"/>
  <c r="Y62" i="2"/>
  <c r="Y106" i="2"/>
  <c r="Y123" i="2"/>
  <c r="Y158" i="2"/>
  <c r="Y205" i="2"/>
  <c r="Y255" i="2"/>
  <c r="Y307" i="2"/>
  <c r="Y390" i="2"/>
  <c r="Y412" i="2"/>
  <c r="Y289" i="2"/>
  <c r="K79" i="2"/>
  <c r="J79" i="2"/>
  <c r="I79" i="2"/>
  <c r="H79" i="2"/>
  <c r="G79" i="2"/>
  <c r="F79" i="2"/>
  <c r="E79" i="2"/>
  <c r="K47" i="2"/>
  <c r="J47" i="2"/>
  <c r="I47" i="2"/>
  <c r="H47" i="2"/>
  <c r="G47" i="2"/>
  <c r="F47" i="2"/>
  <c r="E47" i="2"/>
  <c r="K25" i="2"/>
  <c r="J25" i="2"/>
  <c r="I25" i="2"/>
  <c r="H25" i="2"/>
  <c r="G25" i="2"/>
  <c r="F25" i="2"/>
  <c r="E25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7" i="2"/>
  <c r="L306" i="2"/>
  <c r="L305" i="2"/>
  <c r="L304" i="2"/>
  <c r="L303" i="2"/>
  <c r="L302" i="2"/>
  <c r="L301" i="2"/>
  <c r="L300" i="2"/>
  <c r="L299" i="2"/>
  <c r="L298" i="2"/>
  <c r="L297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96" i="2" s="1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78" i="2" s="1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28" i="2" s="1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4" i="2"/>
  <c r="L123" i="2"/>
  <c r="L131" i="2" s="1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22" i="2" s="1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79" i="2" s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414" i="2" l="1"/>
  <c r="L155" i="2"/>
  <c r="L261" i="2"/>
  <c r="L25" i="2"/>
  <c r="L47" i="2"/>
  <c r="L101" i="2"/>
  <c r="L183" i="2"/>
  <c r="L336" i="2"/>
  <c r="L388" i="2"/>
  <c r="L364" i="2"/>
  <c r="L308" i="2"/>
  <c r="L242" i="2"/>
  <c r="L202" i="2"/>
  <c r="E39" i="19"/>
  <c r="K39" i="19" s="1"/>
  <c r="E36" i="19"/>
  <c r="K36" i="19" s="1"/>
  <c r="E35" i="19"/>
  <c r="K35" i="19" s="1"/>
  <c r="E34" i="19"/>
  <c r="K34" i="19" s="1"/>
  <c r="E33" i="19"/>
  <c r="K33" i="19" s="1"/>
  <c r="E31" i="19"/>
  <c r="K31" i="19" s="1"/>
  <c r="E28" i="19"/>
  <c r="K28" i="19" s="1"/>
  <c r="E21" i="19"/>
  <c r="K21" i="19" s="1"/>
  <c r="E17" i="19"/>
  <c r="K17" i="19" s="1"/>
  <c r="E15" i="19"/>
  <c r="K15" i="19" s="1"/>
  <c r="E13" i="19"/>
  <c r="J44" i="19"/>
  <c r="I44" i="19"/>
  <c r="G44" i="19"/>
  <c r="D44" i="19"/>
  <c r="E44" i="19" l="1"/>
  <c r="K13" i="19"/>
  <c r="K44" i="19"/>
  <c r="Q45" i="1" l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P46" i="1"/>
  <c r="O46" i="1"/>
  <c r="N46" i="1"/>
  <c r="M46" i="1"/>
  <c r="L46" i="1"/>
  <c r="K46" i="1"/>
  <c r="I46" i="1"/>
  <c r="H46" i="1"/>
  <c r="G46" i="1"/>
  <c r="E46" i="1"/>
  <c r="D46" i="1"/>
  <c r="F45" i="1"/>
  <c r="R45" i="1" s="1"/>
  <c r="F44" i="1"/>
  <c r="R44" i="1" s="1"/>
  <c r="F43" i="1"/>
  <c r="R43" i="1" s="1"/>
  <c r="F42" i="1"/>
  <c r="R42" i="1" s="1"/>
  <c r="F41" i="1"/>
  <c r="R41" i="1" s="1"/>
  <c r="F40" i="1"/>
  <c r="R40" i="1" s="1"/>
  <c r="F39" i="1"/>
  <c r="R39" i="1" s="1"/>
  <c r="F38" i="1"/>
  <c r="R38" i="1" s="1"/>
  <c r="F37" i="1"/>
  <c r="R37" i="1" s="1"/>
  <c r="F36" i="1"/>
  <c r="R36" i="1" s="1"/>
  <c r="F35" i="1"/>
  <c r="R35" i="1" s="1"/>
  <c r="F34" i="1"/>
  <c r="R34" i="1" s="1"/>
  <c r="F33" i="1"/>
  <c r="R33" i="1" s="1"/>
  <c r="F32" i="1"/>
  <c r="R32" i="1" s="1"/>
  <c r="F31" i="1"/>
  <c r="R31" i="1" s="1"/>
  <c r="F30" i="1"/>
  <c r="R30" i="1" s="1"/>
  <c r="F29" i="1"/>
  <c r="R29" i="1" s="1"/>
  <c r="F28" i="1"/>
  <c r="R28" i="1" s="1"/>
  <c r="F27" i="1"/>
  <c r="R27" i="1" s="1"/>
  <c r="F26" i="1"/>
  <c r="R26" i="1" s="1"/>
  <c r="F25" i="1"/>
  <c r="R25" i="1" s="1"/>
  <c r="F24" i="1"/>
  <c r="R24" i="1" s="1"/>
  <c r="F23" i="1"/>
  <c r="R23" i="1" s="1"/>
  <c r="F22" i="1"/>
  <c r="R22" i="1" s="1"/>
  <c r="F21" i="1"/>
  <c r="R21" i="1" s="1"/>
  <c r="F20" i="1"/>
  <c r="R20" i="1" s="1"/>
  <c r="F19" i="1"/>
  <c r="R19" i="1" s="1"/>
  <c r="F18" i="1"/>
  <c r="R18" i="1" s="1"/>
  <c r="F17" i="1"/>
  <c r="R17" i="1" s="1"/>
  <c r="F16" i="1"/>
  <c r="R16" i="1" s="1"/>
  <c r="F15" i="1"/>
  <c r="R15" i="1" s="1"/>
  <c r="F14" i="1"/>
  <c r="R14" i="1" s="1"/>
  <c r="F13" i="1"/>
  <c r="R13" i="1" s="1"/>
  <c r="F12" i="1"/>
  <c r="R12" i="1" s="1"/>
  <c r="F11" i="1"/>
  <c r="R11" i="1" s="1"/>
  <c r="F10" i="1"/>
  <c r="R10" i="1" s="1"/>
  <c r="K26" i="12"/>
  <c r="J27" i="12"/>
  <c r="E25" i="12"/>
  <c r="K25" i="12" s="1"/>
  <c r="E24" i="12"/>
  <c r="K24" i="12" s="1"/>
  <c r="E23" i="12"/>
  <c r="K23" i="12" s="1"/>
  <c r="E22" i="12"/>
  <c r="K22" i="12" s="1"/>
  <c r="I27" i="12"/>
  <c r="H27" i="12"/>
  <c r="G27" i="12"/>
  <c r="F27" i="12"/>
  <c r="D27" i="12"/>
  <c r="C27" i="12"/>
  <c r="I13" i="12"/>
  <c r="I12" i="12"/>
  <c r="I11" i="12"/>
  <c r="I9" i="12"/>
  <c r="I8" i="12"/>
  <c r="I7" i="12"/>
  <c r="G14" i="12"/>
  <c r="H14" i="12"/>
  <c r="F14" i="12"/>
  <c r="D14" i="12"/>
  <c r="C14" i="12"/>
  <c r="R46" i="1" l="1"/>
  <c r="K27" i="12"/>
  <c r="J10" i="1"/>
  <c r="S10" i="1" s="1"/>
  <c r="J12" i="1"/>
  <c r="S12" i="1" s="1"/>
  <c r="J18" i="1"/>
  <c r="S18" i="1" s="1"/>
  <c r="J20" i="1"/>
  <c r="S20" i="1" s="1"/>
  <c r="J26" i="1"/>
  <c r="S26" i="1" s="1"/>
  <c r="J28" i="1"/>
  <c r="S28" i="1" s="1"/>
  <c r="J34" i="1"/>
  <c r="S34" i="1" s="1"/>
  <c r="J36" i="1"/>
  <c r="S36" i="1" s="1"/>
  <c r="J42" i="1"/>
  <c r="S42" i="1" s="1"/>
  <c r="J44" i="1"/>
  <c r="S44" i="1" s="1"/>
  <c r="J11" i="1"/>
  <c r="S11" i="1" s="1"/>
  <c r="J17" i="1"/>
  <c r="S17" i="1" s="1"/>
  <c r="J19" i="1"/>
  <c r="S19" i="1" s="1"/>
  <c r="J25" i="1"/>
  <c r="S25" i="1" s="1"/>
  <c r="J27" i="1"/>
  <c r="S27" i="1" s="1"/>
  <c r="J33" i="1"/>
  <c r="S33" i="1" s="1"/>
  <c r="J35" i="1"/>
  <c r="S35" i="1" s="1"/>
  <c r="J41" i="1"/>
  <c r="S41" i="1" s="1"/>
  <c r="J43" i="1"/>
  <c r="S43" i="1" s="1"/>
  <c r="Q46" i="1"/>
  <c r="J13" i="1"/>
  <c r="S13" i="1" s="1"/>
  <c r="J21" i="1"/>
  <c r="S21" i="1" s="1"/>
  <c r="J29" i="1"/>
  <c r="S29" i="1" s="1"/>
  <c r="J37" i="1"/>
  <c r="S37" i="1" s="1"/>
  <c r="J45" i="1"/>
  <c r="S45" i="1" s="1"/>
  <c r="J14" i="1"/>
  <c r="S14" i="1" s="1"/>
  <c r="J22" i="1"/>
  <c r="S22" i="1" s="1"/>
  <c r="J30" i="1"/>
  <c r="S30" i="1" s="1"/>
  <c r="J38" i="1"/>
  <c r="S38" i="1" s="1"/>
  <c r="J15" i="1"/>
  <c r="S15" i="1" s="1"/>
  <c r="J23" i="1"/>
  <c r="S23" i="1" s="1"/>
  <c r="J31" i="1"/>
  <c r="S31" i="1" s="1"/>
  <c r="J39" i="1"/>
  <c r="S39" i="1" s="1"/>
  <c r="J16" i="1"/>
  <c r="S16" i="1" s="1"/>
  <c r="J24" i="1"/>
  <c r="S24" i="1" s="1"/>
  <c r="J32" i="1"/>
  <c r="S32" i="1" s="1"/>
  <c r="J40" i="1"/>
  <c r="S40" i="1" s="1"/>
  <c r="F46" i="1"/>
  <c r="I14" i="12"/>
  <c r="E27" i="12"/>
  <c r="S46" i="1" l="1"/>
  <c r="J46" i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<sst xmlns="http://schemas.openxmlformats.org/spreadsheetml/2006/main" count="1122" uniqueCount="934">
  <si>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</si>
  <si>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</si>
  <si>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</si>
  <si>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</si>
  <si>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</si>
  <si>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</si>
  <si>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</si>
  <si>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</si>
  <si>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</si>
  <si>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</si>
  <si>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</si>
  <si>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</si>
  <si>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</si>
  <si>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</si>
  <si>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</si>
  <si>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</si>
  <si>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</si>
  <si>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</si>
  <si>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</si>
  <si>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</si>
  <si>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</si>
  <si>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</si>
  <si>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</si>
  <si>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</si>
  <si>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</si>
  <si>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</si>
  <si>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</si>
  <si>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</si>
  <si>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</si>
  <si>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</si>
  <si>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</si>
  <si>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</si>
  <si>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</si>
  <si>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</si>
  <si>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</si>
  <si>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</si>
  <si>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</si>
  <si>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</si>
  <si>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</si>
  <si>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</si>
  <si>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</si>
  <si>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</si>
  <si>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</si>
  <si>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</si>
  <si>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</si>
  <si>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</si>
  <si>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</si>
  <si>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</si>
  <si>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</si>
  <si>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</si>
  <si>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</si>
  <si>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</si>
  <si>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</si>
  <si>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</si>
  <si>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</si>
  <si>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</si>
  <si>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</si>
  <si>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</si>
  <si>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</si>
  <si>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</si>
  <si>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</si>
  <si>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</si>
  <si>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</si>
  <si>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</si>
  <si>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</si>
  <si>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</si>
  <si>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</si>
  <si>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</si>
  <si>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</si>
  <si>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</si>
  <si>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</si>
  <si>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</si>
  <si>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</si>
  <si>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</si>
  <si>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</si>
  <si>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</si>
  <si>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</si>
  <si>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</si>
  <si>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</si>
  <si>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</si>
  <si>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</si>
  <si>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</si>
  <si>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</si>
  <si>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</si>
  <si>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</si>
  <si>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</si>
  <si>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</si>
  <si>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</si>
  <si>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</si>
  <si>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</si>
  <si>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</si>
  <si>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</si>
  <si>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</si>
  <si>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</si>
  <si>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</si>
  <si>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</si>
  <si>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</si>
  <si>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</si>
  <si>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</si>
  <si>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</si>
  <si>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</si>
  <si>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</si>
  <si>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</si>
  <si>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</si>
  <si>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</si>
  <si>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</si>
  <si>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</si>
  <si>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</si>
  <si>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</si>
  <si>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</si>
  <si>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</si>
  <si>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</si>
  <si>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</si>
  <si>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</si>
  <si>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</si>
  <si>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</si>
  <si>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</si>
  <si>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</si>
  <si>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</si>
  <si>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</si>
  <si>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</si>
  <si>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</si>
  <si>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</si>
  <si>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</si>
  <si>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</si>
  <si>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</si>
  <si>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</si>
  <si>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</si>
  <si>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</si>
  <si>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</si>
  <si>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</si>
  <si>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</si>
  <si>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</si>
  <si>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</si>
  <si>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</si>
  <si>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</si>
  <si>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</si>
  <si>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</si>
  <si>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</si>
  <si>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</si>
  <si>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</si>
  <si>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</si>
  <si>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</si>
  <si>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</si>
  <si>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</si>
  <si>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</si>
  <si>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</si>
  <si>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</si>
  <si>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</si>
  <si>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</si>
  <si>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</si>
  <si>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</si>
  <si>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</si>
  <si>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</si>
  <si>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</si>
  <si>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</si>
  <si>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</si>
  <si>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</si>
  <si>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</si>
  <si>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</si>
  <si>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</si>
  <si>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</si>
  <si>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</si>
  <si>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</si>
  <si>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</si>
  <si>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</si>
  <si>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</si>
  <si>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</si>
  <si>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</si>
  <si>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</si>
  <si>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</si>
  <si>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</si>
  <si>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</si>
  <si>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</si>
  <si>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</si>
  <si>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</si>
  <si>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</si>
  <si>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</si>
  <si>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</si>
  <si>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</si>
  <si>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</si>
  <si>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</si>
  <si>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</si>
  <si>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</si>
  <si>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</si>
  <si>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</si>
  <si>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</si>
  <si>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</si>
  <si>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</si>
  <si>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</si>
  <si>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</si>
  <si>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</si>
  <si>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</si>
  <si>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</si>
  <si>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</si>
  <si>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</si>
  <si>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</si>
  <si>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</si>
  <si>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</si>
  <si>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</si>
  <si>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</si>
  <si>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</si>
  <si>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</si>
  <si>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</si>
  <si>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</si>
  <si>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</si>
  <si>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</si>
  <si>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</si>
  <si>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</si>
  <si>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</si>
  <si>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</si>
  <si>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</si>
  <si>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</si>
  <si>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</si>
  <si>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</si>
  <si>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</si>
  <si>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</si>
  <si>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</si>
  <si>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</si>
  <si>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</si>
  <si>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</si>
  <si>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</si>
  <si>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</si>
  <si>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</si>
  <si>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</si>
  <si>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</si>
  <si>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</si>
  <si>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</si>
  <si>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</si>
  <si>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</si>
  <si>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</si>
  <si>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</si>
  <si>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</si>
  <si>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</si>
  <si>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</si>
  <si>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</si>
  <si>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</si>
  <si>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</si>
  <si>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</si>
  <si>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</si>
  <si>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</si>
  <si>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</si>
  <si>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</si>
  <si>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</si>
  <si>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</si>
  <si>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</si>
  <si>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</si>
  <si>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</si>
  <si>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</si>
  <si>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</si>
  <si>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</si>
  <si>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</si>
  <si>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</si>
  <si>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</si>
  <si>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</si>
  <si>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</si>
  <si>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</si>
  <si>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</si>
  <si>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</si>
  <si>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</si>
  <si>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</si>
  <si>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</si>
  <si>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</si>
  <si>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</si>
  <si>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</si>
  <si>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</si>
  <si>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</si>
  <si>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</si>
  <si>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</si>
  <si>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</si>
  <si>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</si>
  <si>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</si>
  <si>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</si>
  <si>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</si>
  <si>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</si>
  <si>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</si>
  <si>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</si>
  <si>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</si>
  <si>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</si>
  <si>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</si>
  <si>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</si>
  <si>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</si>
  <si>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</si>
  <si>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</si>
  <si>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</si>
  <si>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</si>
  <si>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</si>
  <si>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</si>
  <si>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</si>
  <si>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</si>
  <si>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</si>
  <si>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</si>
  <si>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</si>
  <si>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</si>
  <si>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</si>
  <si>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</si>
  <si>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</si>
  <si>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</si>
  <si>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</si>
  <si>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</si>
  <si>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</si>
  <si>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</si>
  <si>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</si>
  <si>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</si>
  <si>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</si>
  <si>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</si>
  <si>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</si>
  <si>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</si>
  <si>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</si>
  <si>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</si>
  <si>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</si>
  <si>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</si>
  <si>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</si>
  <si>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</si>
  <si>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</si>
  <si>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</si>
  <si>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</si>
  <si>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</si>
  <si>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</si>
  <si>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</si>
  <si>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</si>
  <si>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</si>
  <si>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</si>
  <si>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</si>
  <si>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</si>
  <si>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</si>
  <si>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</si>
  <si>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</si>
  <si>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</si>
  <si>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</si>
  <si>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</si>
  <si>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</si>
  <si>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</si>
  <si>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</si>
  <si>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</si>
  <si>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</si>
  <si>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</si>
  <si>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</si>
  <si>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</si>
  <si>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</si>
  <si>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</si>
  <si>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</si>
  <si>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</si>
  <si>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</si>
  <si>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</si>
  <si>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</si>
  <si>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</si>
  <si>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</si>
  <si>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</si>
  <si>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</si>
  <si>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</si>
  <si>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</si>
  <si>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</si>
  <si>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</si>
  <si>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</si>
  <si>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</si>
  <si>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</si>
  <si>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</si>
  <si>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</si>
  <si>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</si>
  <si>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</si>
  <si>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</si>
  <si>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</si>
  <si>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</si>
  <si>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</si>
  <si>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</si>
  <si>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</si>
  <si>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</si>
  <si>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</si>
  <si>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</si>
  <si>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</si>
  <si>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</si>
  <si>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</si>
  <si>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</si>
  <si>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</si>
  <si>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</si>
  <si>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</si>
  <si>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</si>
  <si>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</si>
  <si>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</si>
  <si>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</si>
  <si>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</si>
  <si>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</si>
  <si>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</si>
  <si>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</si>
  <si>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</si>
  <si>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</si>
  <si>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</si>
  <si>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</si>
  <si>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</si>
  <si>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</si>
  <si>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</si>
  <si>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</si>
  <si>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</si>
  <si>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</si>
  <si>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</si>
  <si>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</si>
  <si>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</si>
  <si>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</si>
  <si>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</si>
  <si>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</si>
  <si>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</si>
  <si>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</si>
  <si>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</si>
  <si>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</si>
  <si>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</si>
  <si>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</si>
  <si>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</si>
  <si>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</si>
  <si>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</si>
  <si>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</si>
  <si>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</si>
  <si>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</si>
  <si>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</si>
  <si>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</si>
  <si>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</si>
  <si>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</si>
  <si>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</si>
  <si>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</si>
  <si>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</si>
  <si>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</si>
  <si>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</si>
  <si>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</si>
  <si>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</si>
  <si>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</si>
  <si>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</si>
  <si>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</si>
  <si>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</si>
  <si>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</si>
  <si>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</si>
  <si>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</si>
  <si>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</si>
  <si>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</si>
  <si>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</si>
  <si>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</si>
  <si>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</si>
  <si>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</si>
  <si>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</si>
  <si>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</si>
  <si>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</si>
  <si>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</si>
  <si>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</si>
  <si>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</si>
  <si>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</si>
  <si>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</si>
  <si>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</si>
  <si>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</si>
  <si>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</si>
  <si>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</si>
  <si>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</si>
  <si>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</si>
  <si>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</si>
  <si>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</si>
  <si>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</si>
  <si>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</si>
  <si>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</si>
  <si>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</si>
  <si>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</si>
  <si>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</si>
  <si>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</si>
  <si>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</si>
  <si>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</si>
  <si>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</si>
  <si>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</si>
  <si>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</si>
  <si>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</si>
  <si>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</si>
  <si>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</si>
  <si>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</si>
  <si>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</si>
  <si>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</si>
  <si>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</si>
  <si>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</si>
  <si>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</si>
  <si>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</si>
  <si>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</si>
  <si>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</si>
  <si>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</si>
  <si>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</si>
  <si>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</si>
  <si>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</si>
  <si>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</si>
  <si>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</si>
  <si>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</si>
  <si>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</si>
  <si>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</si>
  <si>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</si>
  <si>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</si>
  <si>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</si>
  <si>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</si>
  <si>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</si>
  <si>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</si>
  <si>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</si>
  <si>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</si>
  <si>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</si>
  <si>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</si>
  <si>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</si>
  <si>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</si>
  <si>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</si>
  <si>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</si>
  <si>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</si>
  <si>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</si>
  <si>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</si>
  <si>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</si>
  <si>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</si>
  <si>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</si>
  <si>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</si>
  <si>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</si>
  <si>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</si>
  <si>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</si>
  <si>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</si>
  <si>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</si>
  <si>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</si>
  <si>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</si>
  <si>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</si>
  <si>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</si>
  <si>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</si>
  <si>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</si>
  <si>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</si>
  <si>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</si>
  <si>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</si>
  <si>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</si>
  <si>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</si>
  <si>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</si>
  <si>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</si>
  <si>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</si>
  <si>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</si>
  <si>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</si>
  <si>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</si>
  <si>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</si>
  <si>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</si>
  <si>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</si>
  <si>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</si>
  <si>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</si>
  <si>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</si>
  <si>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</si>
  <si>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</si>
  <si>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</si>
  <si>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</si>
  <si>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</si>
  <si>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</si>
  <si>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</si>
  <si>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</si>
  <si>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</si>
  <si>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</si>
  <si>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</si>
  <si>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</si>
  <si>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</si>
  <si>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</si>
  <si>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</si>
  <si>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</si>
  <si>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</si>
  <si>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</si>
  <si>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</si>
  <si>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</si>
  <si>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</si>
  <si>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</si>
  <si>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</si>
  <si>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</si>
  <si>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</si>
  <si>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</si>
  <si>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</si>
  <si>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</si>
  <si>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</si>
  <si>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</si>
  <si>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</si>
  <si>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</si>
  <si>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</si>
  <si>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</si>
  <si>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</si>
  <si>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</si>
  <si>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</si>
  <si>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</si>
  <si>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</si>
  <si>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</si>
  <si>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</si>
  <si>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</si>
  <si>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</si>
  <si>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</si>
  <si>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</si>
  <si>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</si>
  <si>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</si>
  <si>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</si>
  <si>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</si>
  <si>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</si>
  <si>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</si>
  <si>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</si>
  <si>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</si>
  <si>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</si>
  <si>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</si>
  <si>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</si>
  <si>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</si>
  <si>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</si>
  <si>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</si>
  <si>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</si>
  <si>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</si>
  <si>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</si>
  <si>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</si>
  <si>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</si>
  <si>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</si>
  <si>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</si>
  <si>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</si>
  <si>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</si>
  <si>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</si>
  <si>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</si>
  <si>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</si>
  <si>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</si>
  <si>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</si>
  <si>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</si>
  <si>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</si>
  <si>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</si>
  <si>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</si>
  <si>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</si>
  <si>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</si>
  <si>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</si>
  <si>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</si>
  <si>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</si>
  <si>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</si>
  <si>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</si>
  <si>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</si>
  <si>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</si>
  <si>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</si>
  <si>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</si>
  <si>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</si>
  <si>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</si>
  <si>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</si>
  <si>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</si>
  <si>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</si>
  <si>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</si>
  <si>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</si>
  <si>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</si>
  <si>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</si>
  <si>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</si>
  <si>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</si>
  <si>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</si>
  <si>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</si>
  <si>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</si>
  <si>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</si>
  <si>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</si>
  <si>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</si>
  <si>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</si>
  <si>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</si>
  <si>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</si>
  <si>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</si>
  <si>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</si>
  <si>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</si>
  <si>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</si>
  <si>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</si>
  <si>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</si>
  <si>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</si>
  <si>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</si>
  <si>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</si>
  <si>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</si>
  <si>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</si>
  <si>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</si>
  <si>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</si>
  <si>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</si>
  <si>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</si>
  <si>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</si>
  <si>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</si>
  <si>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</si>
  <si>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</si>
  <si>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</si>
  <si>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</si>
  <si>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</si>
  <si>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</si>
  <si>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</si>
  <si>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</si>
  <si>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</si>
  <si>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</si>
  <si>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</si>
  <si>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</si>
  <si>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</si>
  <si>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</si>
  <si>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</si>
  <si>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</si>
  <si>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</si>
  <si>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</si>
  <si>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</si>
  <si>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</si>
  <si>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</si>
  <si>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</si>
  <si>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</si>
  <si>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</si>
  <si>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</si>
  <si>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</si>
  <si>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</si>
  <si>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</si>
  <si>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</si>
  <si>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</si>
  <si>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</si>
  <si>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</si>
  <si>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</si>
  <si>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</si>
  <si>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</si>
  <si>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</si>
  <si>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</si>
  <si>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</si>
  <si>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</si>
  <si>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</si>
  <si>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</si>
  <si>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</si>
  <si>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</si>
  <si>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</si>
  <si>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</si>
  <si>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</si>
  <si>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</si>
  <si>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</si>
  <si>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</si>
  <si>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</si>
  <si>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</si>
  <si>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</si>
  <si>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</si>
  <si>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</si>
  <si>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</si>
  <si>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</si>
  <si>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</si>
  <si>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</si>
  <si>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</si>
  <si>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</si>
  <si>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</si>
  <si>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</si>
  <si>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</si>
  <si>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</si>
  <si>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</si>
  <si>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</si>
  <si>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</si>
  <si>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</si>
  <si>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</si>
  <si>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</si>
  <si>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</si>
  <si>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</si>
  <si>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</si>
  <si>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</si>
  <si>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</si>
  <si>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</si>
  <si>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</si>
  <si>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</si>
  <si>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</si>
  <si>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</si>
  <si>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</si>
  <si>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</si>
  <si>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</si>
  <si>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</si>
  <si>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</si>
  <si>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</si>
  <si>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</si>
  <si>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</si>
  <si>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</si>
  <si>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</si>
  <si>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</si>
  <si>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</si>
  <si>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</si>
  <si>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</si>
  <si>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</si>
  <si>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</si>
  <si>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</si>
  <si>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</si>
  <si>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</si>
  <si>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</si>
  <si>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</si>
  <si>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</si>
  <si>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</si>
  <si>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</si>
  <si>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</si>
  <si>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</si>
  <si>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</si>
  <si>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</si>
  <si>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</si>
  <si>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</si>
  <si>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</si>
  <si>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</si>
  <si>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</si>
  <si>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</si>
  <si>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</si>
  <si>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</si>
  <si>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</si>
  <si>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</si>
  <si>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</si>
  <si>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</si>
  <si>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</si>
  <si>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</si>
  <si>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</si>
  <si>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</si>
  <si>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</si>
  <si>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</si>
  <si>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</si>
  <si>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</si>
  <si>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</si>
  <si>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</si>
  <si>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</si>
  <si>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</si>
  <si>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</si>
  <si>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</si>
  <si>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</si>
  <si>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</si>
  <si>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</si>
  <si>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</si>
  <si>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</si>
  <si>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</si>
  <si>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</si>
  <si>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</si>
  <si>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</si>
  <si>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</si>
  <si>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</si>
  <si>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</si>
  <si>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</si>
  <si>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</si>
  <si>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</si>
  <si>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</si>
  <si>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</si>
  <si>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</si>
  <si>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</si>
  <si>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</si>
  <si>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</si>
  <si>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</si>
  <si>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</si>
  <si>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</si>
  <si>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</si>
  <si>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</si>
  <si>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</si>
  <si>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</si>
  <si>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</si>
  <si>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</si>
  <si>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</si>
  <si>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</si>
  <si>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</si>
  <si>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</si>
  <si>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</si>
  <si>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</si>
  <si>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</si>
  <si>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</si>
  <si>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</si>
  <si>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</si>
  <si>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</si>
  <si>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</si>
  <si>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</si>
  <si>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</si>
  <si>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</si>
  <si>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</si>
  <si>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</si>
  <si>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</si>
  <si>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</si>
  <si>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</si>
  <si>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</si>
  <si>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</si>
  <si>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</si>
  <si>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</si>
  <si>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</si>
  <si>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</si>
  <si>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</si>
  <si>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</si>
  <si>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</si>
  <si>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</si>
  <si>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</si>
  <si>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</si>
  <si>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</si>
  <si>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</si>
  <si>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</si>
  <si>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</si>
  <si>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</si>
  <si>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</si>
  <si>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</si>
  <si>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</si>
  <si>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</si>
  <si>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</si>
  <si>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</si>
  <si>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</si>
  <si>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</si>
  <si>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</si>
  <si>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</si>
  <si>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</si>
  <si>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</si>
  <si>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</si>
  <si>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</si>
  <si>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</si>
  <si>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</si>
  <si>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</si>
  <si>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</si>
  <si>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</si>
  <si>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</si>
  <si>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</si>
  <si>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</si>
  <si>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</si>
  <si>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</si>
  <si>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</si>
  <si>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</si>
  <si>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</si>
  <si>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</si>
  <si>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</si>
  <si>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</si>
  <si>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</si>
  <si>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</si>
  <si>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</si>
  <si>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</si>
  <si>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</si>
  <si>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</si>
  <si>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……………………………………………………………</t>
  </si>
  <si>
    <t>Hon. Minister of Finance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</si>
  <si>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</si>
  <si>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</si>
  <si>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</si>
  <si>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</si>
  <si>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March, 2019 Shared in April, 2019</t>
  </si>
  <si>
    <t>Zainab S Ahmed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</si>
  <si>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</si>
  <si>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</si>
  <si>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Distribution of Revenue Allocation to FGN by Federation Account Allocation Committee for the Month of March, 2019 Shared in April, 2019</t>
  </si>
  <si>
    <t>10 (4 + 5 +6+7+8+9)</t>
  </si>
  <si>
    <t>Distribution of Revenue Allocation to State Governments by Federation Account Allocation Committee for the month of March,2019 Shared in April, 2019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</si>
  <si>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</si>
  <si>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Net VAT Allocation</t>
  </si>
  <si>
    <t>Office of the Accountant-General of the Federation</t>
  </si>
  <si>
    <t>Federal Ministry of Finance, Abuja.</t>
  </si>
  <si>
    <t>FCT, ABUJA</t>
  </si>
  <si>
    <t>Total LGCs</t>
  </si>
  <si>
    <t>Summary of Distribution of Revenue Allocation to Local Government Councils by Federation Account Allocation Committee for the month of March, 2019 Shared in April, 2019</t>
  </si>
  <si>
    <t>Distribution  of Revenue Allocation to Local Government Councils by Federation Account Allocation Committee for the Month of March, 2019 Shared in April, 2019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</si>
  <si>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 Salary Bailout,</t>
    </r>
  </si>
  <si>
    <t>10(3+4+5+6+7+8+9)</t>
  </si>
  <si>
    <t xml:space="preserve">Exchange Gain </t>
  </si>
  <si>
    <t>FOREX Equlisation Fund</t>
  </si>
  <si>
    <t xml:space="preserve">Good &amp; Value Consideration </t>
  </si>
  <si>
    <t>Additional Funds From NNPC</t>
  </si>
  <si>
    <t xml:space="preserve"> Exchange Gain</t>
  </si>
  <si>
    <t>Good &amp; Value Consideration</t>
  </si>
  <si>
    <t xml:space="preserve">13% Share of Derivation </t>
  </si>
  <si>
    <t>Additional Funds from NNPC</t>
  </si>
  <si>
    <t>FOREX Equalisation Fund</t>
  </si>
  <si>
    <t>18=6+11+12+13+14+15</t>
  </si>
  <si>
    <t>19=10+11+12+13+14+17</t>
  </si>
  <si>
    <t>Additional Fund from NNPC</t>
  </si>
  <si>
    <t>Exchange Gain</t>
  </si>
  <si>
    <t xml:space="preserve"> FOREX Equlisation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</si>
</sst>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8" fillId="0" borderId="0"/>
  </cellStyleXfs>
  <cellXfs count="1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164" fontId="11" fillId="0" borderId="1" xfId="1" applyFont="1" applyFill="1" applyBorder="1" applyAlignment="1">
      <alignment horizontal="right" wrapText="1"/>
    </xf>
    <xf numFmtId="164" fontId="12" fillId="0" borderId="1" xfId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1" xfId="0" applyFont="1" applyBorder="1" applyAlignment="1"/>
    <xf numFmtId="0" fontId="18" fillId="0" borderId="0" xfId="0" applyFont="1" applyBorder="1"/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0" fontId="15" fillId="4" borderId="8" xfId="2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quotePrefix="1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23" fillId="0" borderId="1" xfId="0" applyFont="1" applyBorder="1"/>
    <xf numFmtId="164" fontId="19" fillId="0" borderId="0" xfId="1" applyFont="1" applyBorder="1" applyAlignment="1"/>
    <xf numFmtId="164" fontId="19" fillId="0" borderId="0" xfId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0" xfId="0" applyFont="1"/>
    <xf numFmtId="43" fontId="24" fillId="0" borderId="0" xfId="0" applyNumberFormat="1" applyFont="1" applyAlignment="1">
      <alignment horizontal="right"/>
    </xf>
    <xf numFmtId="165" fontId="10" fillId="0" borderId="12" xfId="3" applyNumberFormat="1" applyFont="1" applyFill="1" applyBorder="1" applyAlignment="1">
      <alignment horizontal="right" wrapText="1"/>
    </xf>
    <xf numFmtId="164" fontId="19" fillId="0" borderId="0" xfId="1" applyFont="1" applyAlignment="1">
      <alignment horizontal="center"/>
    </xf>
    <xf numFmtId="43" fontId="19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8" fillId="0" borderId="1" xfId="0" applyFont="1" applyBorder="1"/>
    <xf numFmtId="0" fontId="23" fillId="0" borderId="5" xfId="0" quotePrefix="1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/>
    <xf numFmtId="164" fontId="13" fillId="0" borderId="6" xfId="1" applyFont="1" applyBorder="1"/>
    <xf numFmtId="164" fontId="13" fillId="0" borderId="1" xfId="1" applyFont="1" applyBorder="1"/>
    <xf numFmtId="164" fontId="13" fillId="0" borderId="0" xfId="1" applyFont="1" applyBorder="1"/>
    <xf numFmtId="164" fontId="18" fillId="0" borderId="0" xfId="0" applyNumberFormat="1" applyFont="1" applyBorder="1"/>
    <xf numFmtId="0" fontId="23" fillId="0" borderId="5" xfId="0" applyFont="1" applyBorder="1" applyAlignment="1"/>
    <xf numFmtId="164" fontId="23" fillId="0" borderId="0" xfId="1" applyFont="1" applyBorder="1"/>
    <xf numFmtId="164" fontId="18" fillId="0" borderId="0" xfId="0" applyNumberFormat="1" applyFont="1"/>
    <xf numFmtId="164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Alignment="1">
      <alignment horizontal="right"/>
    </xf>
    <xf numFmtId="43" fontId="18" fillId="0" borderId="0" xfId="0" applyNumberFormat="1" applyFont="1" applyBorder="1"/>
    <xf numFmtId="0" fontId="27" fillId="0" borderId="0" xfId="0" applyFont="1" applyFill="1" applyBorder="1"/>
    <xf numFmtId="43" fontId="18" fillId="0" borderId="0" xfId="0" applyNumberFormat="1" applyFont="1"/>
    <xf numFmtId="0" fontId="25" fillId="0" borderId="0" xfId="0" applyFont="1"/>
    <xf numFmtId="164" fontId="23" fillId="0" borderId="13" xfId="1" applyFont="1" applyBorder="1"/>
    <xf numFmtId="164" fontId="24" fillId="0" borderId="1" xfId="1" applyFont="1" applyBorder="1"/>
    <xf numFmtId="164" fontId="13" fillId="0" borderId="0" xfId="1" applyFont="1" applyFill="1" applyBorder="1" applyAlignment="1"/>
    <xf numFmtId="164" fontId="14" fillId="0" borderId="0" xfId="1" applyFont="1" applyFill="1" applyBorder="1" applyAlignment="1">
      <alignment horizontal="right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9" fontId="18" fillId="0" borderId="1" xfId="0" applyNumberFormat="1" applyFont="1" applyBorder="1"/>
    <xf numFmtId="37" fontId="18" fillId="0" borderId="1" xfId="0" applyNumberFormat="1" applyFont="1" applyBorder="1" applyAlignment="1">
      <alignment horizontal="center"/>
    </xf>
    <xf numFmtId="164" fontId="18" fillId="0" borderId="1" xfId="1" applyFont="1" applyBorder="1"/>
    <xf numFmtId="164" fontId="18" fillId="0" borderId="1" xfId="0" applyNumberFormat="1" applyFont="1" applyBorder="1"/>
    <xf numFmtId="40" fontId="18" fillId="0" borderId="1" xfId="0" applyNumberFormat="1" applyFont="1" applyBorder="1"/>
    <xf numFmtId="164" fontId="25" fillId="0" borderId="1" xfId="0" applyNumberFormat="1" applyFont="1" applyBorder="1"/>
    <xf numFmtId="164" fontId="25" fillId="0" borderId="2" xfId="0" applyNumberFormat="1" applyFont="1" applyBorder="1"/>
    <xf numFmtId="164" fontId="18" fillId="0" borderId="2" xfId="1" applyFont="1" applyBorder="1"/>
    <xf numFmtId="0" fontId="18" fillId="0" borderId="1" xfId="0" applyFont="1" applyBorder="1" applyAlignment="1">
      <alignment horizontal="center"/>
    </xf>
    <xf numFmtId="164" fontId="25" fillId="0" borderId="4" xfId="1" applyFont="1" applyBorder="1"/>
    <xf numFmtId="0" fontId="30" fillId="0" borderId="0" xfId="0" applyFont="1" applyFill="1" applyBorder="1"/>
    <xf numFmtId="166" fontId="31" fillId="0" borderId="1" xfId="1" applyNumberFormat="1" applyFont="1" applyBorder="1" applyAlignment="1">
      <alignment horizontal="left"/>
    </xf>
    <xf numFmtId="166" fontId="31" fillId="0" borderId="1" xfId="1" applyNumberFormat="1" applyFont="1" applyBorder="1" applyAlignment="1">
      <alignment horizontal="left" vertical="top"/>
    </xf>
    <xf numFmtId="164" fontId="31" fillId="0" borderId="1" xfId="1" applyFont="1" applyBorder="1" applyAlignment="1">
      <alignment horizontal="left" vertical="top"/>
    </xf>
    <xf numFmtId="164" fontId="31" fillId="0" borderId="1" xfId="1" applyFont="1" applyBorder="1" applyAlignment="1">
      <alignment horizontal="center"/>
    </xf>
    <xf numFmtId="164" fontId="32" fillId="0" borderId="1" xfId="1" applyFont="1" applyBorder="1"/>
    <xf numFmtId="164" fontId="32" fillId="0" borderId="1" xfId="1" applyFont="1" applyBorder="1" applyAlignment="1">
      <alignment wrapText="1"/>
    </xf>
    <xf numFmtId="164" fontId="32" fillId="0" borderId="1" xfId="1" applyFont="1" applyBorder="1" applyAlignment="1">
      <alignment horizontal="center" wrapText="1"/>
    </xf>
    <xf numFmtId="164" fontId="32" fillId="0" borderId="1" xfId="1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166" fontId="24" fillId="0" borderId="1" xfId="1" applyNumberFormat="1" applyFont="1" applyBorder="1" applyAlignment="1">
      <alignment horizontal="left"/>
    </xf>
    <xf numFmtId="166" fontId="24" fillId="0" borderId="1" xfId="1" applyNumberFormat="1" applyFont="1" applyBorder="1"/>
    <xf numFmtId="164" fontId="31" fillId="0" borderId="1" xfId="1" applyFont="1" applyBorder="1"/>
    <xf numFmtId="164" fontId="19" fillId="0" borderId="1" xfId="1" applyFont="1" applyBorder="1"/>
    <xf numFmtId="0" fontId="14" fillId="4" borderId="8" xfId="2" applyFont="1" applyFill="1" applyBorder="1" applyAlignment="1">
      <alignment horizontal="center" wrapText="1"/>
    </xf>
    <xf numFmtId="164" fontId="23" fillId="0" borderId="1" xfId="1" applyFont="1" applyBorder="1" applyAlignment="1">
      <alignment horizontal="center" wrapText="1"/>
    </xf>
    <xf numFmtId="164" fontId="23" fillId="0" borderId="1" xfId="1" applyFont="1" applyBorder="1"/>
    <xf numFmtId="0" fontId="16" fillId="0" borderId="0" xfId="0" applyFont="1" applyAlignment="1">
      <alignment horizontal="center"/>
    </xf>
    <xf numFmtId="164" fontId="15" fillId="0" borderId="1" xfId="1" applyFont="1" applyFill="1" applyBorder="1" applyAlignment="1">
      <alignment horizontal="right" wrapText="1"/>
    </xf>
    <xf numFmtId="164" fontId="24" fillId="0" borderId="1" xfId="1" applyFont="1" applyFill="1" applyBorder="1" applyAlignment="1"/>
    <xf numFmtId="167" fontId="13" fillId="0" borderId="6" xfId="1" applyNumberFormat="1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vertical="center"/>
    </xf>
    <xf numFmtId="164" fontId="1" fillId="0" borderId="1" xfId="0" applyNumberFormat="1" applyFont="1" applyBorder="1"/>
    <xf numFmtId="164" fontId="37" fillId="0" borderId="1" xfId="1" applyFont="1" applyFill="1" applyBorder="1" applyAlignment="1">
      <alignment horizontal="right" wrapText="1"/>
    </xf>
    <xf numFmtId="164" fontId="2" fillId="0" borderId="14" xfId="1" applyFont="1" applyBorder="1"/>
    <xf numFmtId="0" fontId="19" fillId="0" borderId="1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4" fontId="35" fillId="0" borderId="5" xfId="1" applyFont="1" applyBorder="1" applyAlignment="1">
      <alignment horizontal="center"/>
    </xf>
    <xf numFmtId="164" fontId="35" fillId="0" borderId="9" xfId="1" applyFont="1" applyBorder="1" applyAlignment="1">
      <alignment horizontal="center"/>
    </xf>
    <xf numFmtId="164" fontId="35" fillId="0" borderId="2" xfId="1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166" fontId="24" fillId="0" borderId="1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5</v>
      </c>
      <c r="C1">
        <f ca="1">YEAR(NOW())</f>
        <v>2019</v>
      </c>
    </row>
    <row r="2" spans="1:8" ht="23.15" customHeight="1" x14ac:dyDescent="0.25"/>
    <row r="3" spans="1:8" ht="23.15" customHeight="1" x14ac:dyDescent="0.25">
      <c r="B3" t="s">
        <v>796</v>
      </c>
      <c r="F3" t="s">
        <v>797</v>
      </c>
    </row>
    <row r="4" spans="1:8" ht="23.15" customHeight="1" x14ac:dyDescent="0.25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5" customHeight="1" x14ac:dyDescent="0.25">
      <c r="B5" s="22" t="e">
        <f>IF(G5=1,F5-1,F5)</f>
        <v>#REF!</v>
      </c>
      <c r="C5" s="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24" t="e">
        <f>LOOKUP(C5,A8:B19)</f>
        <v>#REF!</v>
      </c>
      <c r="F6" s="24" t="e">
        <f>IF(G5=1,LOOKUP(G5,E8:F19),LOOKUP(G5,A8:B19))</f>
        <v>#REF!</v>
      </c>
    </row>
    <row r="8" spans="1:8" x14ac:dyDescent="0.25">
      <c r="A8">
        <v>1</v>
      </c>
      <c r="B8" s="25" t="e">
        <f>D8&amp;"-"&amp;RIGHT(B$5,2)</f>
        <v>#REF!</v>
      </c>
      <c r="D8" s="23" t="s">
        <v>806</v>
      </c>
      <c r="E8">
        <v>1</v>
      </c>
      <c r="F8" s="25" t="e">
        <f>D8&amp;"-"&amp;RIGHT(F$5,2)</f>
        <v>#REF!</v>
      </c>
    </row>
    <row r="9" spans="1:8" x14ac:dyDescent="0.25">
      <c r="A9">
        <v>2</v>
      </c>
      <c r="B9" s="25" t="e">
        <f t="shared" ref="B9:B19" si="0">D9&amp;"-"&amp;RIGHT(B$5,2)</f>
        <v>#REF!</v>
      </c>
      <c r="D9" s="23" t="s">
        <v>807</v>
      </c>
      <c r="E9">
        <v>2</v>
      </c>
      <c r="F9" s="25" t="e">
        <f t="shared" ref="F9:F19" si="1">D9&amp;"-"&amp;RIGHT(F$5,2)</f>
        <v>#REF!</v>
      </c>
    </row>
    <row r="10" spans="1:8" x14ac:dyDescent="0.25">
      <c r="A10">
        <v>3</v>
      </c>
      <c r="B10" s="25" t="e">
        <f t="shared" si="0"/>
        <v>#REF!</v>
      </c>
      <c r="D10" s="23" t="s">
        <v>808</v>
      </c>
      <c r="E10">
        <v>3</v>
      </c>
      <c r="F10" s="25" t="e">
        <f t="shared" si="1"/>
        <v>#REF!</v>
      </c>
    </row>
    <row r="11" spans="1:8" x14ac:dyDescent="0.25">
      <c r="A11">
        <v>4</v>
      </c>
      <c r="B11" s="25" t="e">
        <f t="shared" si="0"/>
        <v>#REF!</v>
      </c>
      <c r="D11" s="23" t="s">
        <v>809</v>
      </c>
      <c r="E11">
        <v>4</v>
      </c>
      <c r="F11" s="25" t="e">
        <f t="shared" si="1"/>
        <v>#REF!</v>
      </c>
    </row>
    <row r="12" spans="1:8" x14ac:dyDescent="0.25">
      <c r="A12">
        <v>5</v>
      </c>
      <c r="B12" s="25" t="e">
        <f t="shared" si="0"/>
        <v>#REF!</v>
      </c>
      <c r="D12" s="23" t="s">
        <v>798</v>
      </c>
      <c r="E12">
        <v>5</v>
      </c>
      <c r="F12" s="25" t="e">
        <f t="shared" si="1"/>
        <v>#REF!</v>
      </c>
    </row>
    <row r="13" spans="1:8" x14ac:dyDescent="0.25">
      <c r="A13">
        <v>6</v>
      </c>
      <c r="B13" s="25" t="e">
        <f t="shared" si="0"/>
        <v>#REF!</v>
      </c>
      <c r="D13" s="23" t="s">
        <v>799</v>
      </c>
      <c r="E13">
        <v>6</v>
      </c>
      <c r="F13" s="25" t="e">
        <f t="shared" si="1"/>
        <v>#REF!</v>
      </c>
    </row>
    <row r="14" spans="1:8" x14ac:dyDescent="0.25">
      <c r="A14">
        <v>7</v>
      </c>
      <c r="B14" s="25" t="e">
        <f t="shared" si="0"/>
        <v>#REF!</v>
      </c>
      <c r="D14" s="23" t="s">
        <v>800</v>
      </c>
      <c r="E14">
        <v>7</v>
      </c>
      <c r="F14" s="25" t="e">
        <f t="shared" si="1"/>
        <v>#REF!</v>
      </c>
    </row>
    <row r="15" spans="1:8" x14ac:dyDescent="0.25">
      <c r="A15">
        <v>8</v>
      </c>
      <c r="B15" s="25" t="e">
        <f t="shared" si="0"/>
        <v>#REF!</v>
      </c>
      <c r="D15" s="23" t="s">
        <v>801</v>
      </c>
      <c r="E15">
        <v>8</v>
      </c>
      <c r="F15" s="25" t="e">
        <f t="shared" si="1"/>
        <v>#REF!</v>
      </c>
    </row>
    <row r="16" spans="1:8" x14ac:dyDescent="0.25">
      <c r="A16">
        <v>9</v>
      </c>
      <c r="B16" s="25" t="e">
        <f t="shared" si="0"/>
        <v>#REF!</v>
      </c>
      <c r="D16" s="23" t="s">
        <v>802</v>
      </c>
      <c r="E16">
        <v>9</v>
      </c>
      <c r="F16" s="25" t="e">
        <f t="shared" si="1"/>
        <v>#REF!</v>
      </c>
    </row>
    <row r="17" spans="1:6" x14ac:dyDescent="0.25">
      <c r="A17">
        <v>10</v>
      </c>
      <c r="B17" s="25" t="e">
        <f t="shared" si="0"/>
        <v>#REF!</v>
      </c>
      <c r="D17" s="23" t="s">
        <v>803</v>
      </c>
      <c r="E17">
        <v>10</v>
      </c>
      <c r="F17" s="25" t="e">
        <f t="shared" si="1"/>
        <v>#REF!</v>
      </c>
    </row>
    <row r="18" spans="1:6" x14ac:dyDescent="0.25">
      <c r="A18">
        <v>11</v>
      </c>
      <c r="B18" s="25" t="e">
        <f t="shared" si="0"/>
        <v>#REF!</v>
      </c>
      <c r="D18" s="23" t="s">
        <v>804</v>
      </c>
      <c r="E18">
        <v>11</v>
      </c>
      <c r="F18" s="25" t="e">
        <f t="shared" si="1"/>
        <v>#REF!</v>
      </c>
    </row>
    <row r="19" spans="1:6" x14ac:dyDescent="0.25">
      <c r="A19">
        <v>12</v>
      </c>
      <c r="B19" s="25" t="e">
        <f t="shared" si="0"/>
        <v>#REF!</v>
      </c>
      <c r="D19" s="23" t="s">
        <v>805</v>
      </c>
      <c r="E19">
        <v>12</v>
      </c>
      <c r="F19" s="2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topLeftCell="D6" zoomScale="98" zoomScaleNormal="98" workbookViewId="0">
      <selection activeCell="F20" sqref="F20"/>
    </sheetView>
  </sheetViews>
  <sheetFormatPr defaultColWidth="9.1796875" defaultRowHeight="13" x14ac:dyDescent="0.3"/>
  <cols>
    <col min="1" max="1" width="6.26953125" style="30" customWidth="1"/>
    <col min="2" max="2" width="40.81640625" style="30" customWidth="1"/>
    <col min="3" max="3" width="28.26953125" style="30" customWidth="1"/>
    <col min="4" max="5" width="27.54296875" style="30" customWidth="1"/>
    <col min="6" max="6" width="28" style="30" customWidth="1"/>
    <col min="7" max="8" width="27.54296875" style="30" customWidth="1"/>
    <col min="9" max="9" width="28.453125" style="30" bestFit="1" customWidth="1"/>
    <col min="10" max="10" width="28.453125" style="30" customWidth="1"/>
    <col min="11" max="11" width="26" style="30" customWidth="1"/>
    <col min="12" max="12" width="28.81640625" style="30" customWidth="1"/>
    <col min="13" max="13" width="25.26953125" style="30" customWidth="1"/>
    <col min="14" max="14" width="23.453125" style="30" bestFit="1" customWidth="1"/>
    <col min="15" max="15" width="9.1796875" style="30"/>
    <col min="16" max="17" width="9.1796875" style="30" hidden="1" customWidth="1"/>
    <col min="18" max="16384" width="9.1796875" style="30"/>
  </cols>
  <sheetData>
    <row r="1" spans="1:19" ht="25" x14ac:dyDescent="0.5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29"/>
      <c r="O1" s="29"/>
      <c r="R1" s="29"/>
      <c r="S1" s="29"/>
    </row>
    <row r="2" spans="1:19" ht="17.5" x14ac:dyDescent="0.35">
      <c r="D2" s="31"/>
      <c r="E2" s="31"/>
      <c r="F2" s="31"/>
      <c r="G2" s="31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9" ht="25" x14ac:dyDescent="0.5">
      <c r="A3" s="130" t="s">
        <v>903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3"/>
      <c r="M3" s="33"/>
      <c r="N3" s="34"/>
      <c r="O3" s="34"/>
      <c r="P3" s="34"/>
      <c r="Q3" s="34"/>
      <c r="R3" s="34"/>
      <c r="S3" s="34"/>
    </row>
    <row r="4" spans="1:19" ht="17.5" x14ac:dyDescent="0.35">
      <c r="C4" s="35"/>
      <c r="D4" s="36"/>
      <c r="E4" s="36"/>
      <c r="F4" s="36"/>
      <c r="G4" s="36"/>
      <c r="H4" s="36"/>
      <c r="I4" s="37"/>
      <c r="J4" s="119"/>
      <c r="K4" s="120"/>
      <c r="L4" s="38"/>
      <c r="M4" s="38"/>
    </row>
    <row r="5" spans="1:19" ht="93" customHeight="1" x14ac:dyDescent="0.35">
      <c r="A5" s="39" t="s">
        <v>0</v>
      </c>
      <c r="B5" s="39" t="s">
        <v>13</v>
      </c>
      <c r="C5" s="40" t="s">
        <v>879</v>
      </c>
      <c r="D5" s="41" t="s">
        <v>922</v>
      </c>
      <c r="E5" s="41" t="s">
        <v>923</v>
      </c>
      <c r="F5" s="41" t="s">
        <v>921</v>
      </c>
      <c r="G5" s="41" t="s">
        <v>924</v>
      </c>
      <c r="H5" s="42" t="s">
        <v>880</v>
      </c>
      <c r="I5" s="42" t="s">
        <v>881</v>
      </c>
      <c r="J5" s="43"/>
      <c r="K5" s="43"/>
      <c r="L5" s="43"/>
    </row>
    <row r="6" spans="1:19" ht="17.5" x14ac:dyDescent="0.35">
      <c r="A6" s="42"/>
      <c r="B6" s="42"/>
      <c r="C6" s="44" t="s">
        <v>902</v>
      </c>
      <c r="D6" s="44" t="s">
        <v>902</v>
      </c>
      <c r="E6" s="44" t="s">
        <v>902</v>
      </c>
      <c r="F6" s="44" t="s">
        <v>902</v>
      </c>
      <c r="G6" s="44" t="s">
        <v>902</v>
      </c>
      <c r="H6" s="44" t="s">
        <v>902</v>
      </c>
      <c r="I6" s="45" t="s">
        <v>902</v>
      </c>
      <c r="J6" s="46"/>
      <c r="K6" s="46"/>
      <c r="L6" s="46"/>
    </row>
    <row r="7" spans="1:19" ht="18" x14ac:dyDescent="0.4">
      <c r="A7" s="47">
        <v>1</v>
      </c>
      <c r="B7" s="47" t="s">
        <v>882</v>
      </c>
      <c r="C7" s="26">
        <v>208393568671.50409</v>
      </c>
      <c r="D7" s="26">
        <v>25207380000</v>
      </c>
      <c r="E7" s="26">
        <v>4583160000</v>
      </c>
      <c r="F7" s="26">
        <v>5997268371.4754</v>
      </c>
      <c r="G7" s="26">
        <v>302834394.1347</v>
      </c>
      <c r="H7" s="26">
        <v>13274136527.6565</v>
      </c>
      <c r="I7" s="117">
        <f>SUM(C7:H7)</f>
        <v>257758347964.77069</v>
      </c>
      <c r="J7" s="83"/>
      <c r="K7" s="48"/>
      <c r="L7" s="49"/>
    </row>
    <row r="8" spans="1:19" ht="18" x14ac:dyDescent="0.4">
      <c r="A8" s="47">
        <v>2</v>
      </c>
      <c r="B8" s="47" t="s">
        <v>883</v>
      </c>
      <c r="C8" s="26">
        <v>105700002940.444</v>
      </c>
      <c r="D8" s="26">
        <v>12785520000</v>
      </c>
      <c r="E8" s="26">
        <v>2324640000</v>
      </c>
      <c r="F8" s="26">
        <v>3041894663.7399998</v>
      </c>
      <c r="G8" s="26">
        <v>153601651.6947</v>
      </c>
      <c r="H8" s="26">
        <v>44247121758.855003</v>
      </c>
      <c r="I8" s="117">
        <f t="shared" ref="I8:I13" si="0">SUM(C8:H8)</f>
        <v>168252781014.7337</v>
      </c>
      <c r="J8" s="83"/>
      <c r="K8" s="48"/>
      <c r="L8" s="49"/>
    </row>
    <row r="9" spans="1:19" ht="18" x14ac:dyDescent="0.4">
      <c r="A9" s="47">
        <v>3</v>
      </c>
      <c r="B9" s="47" t="s">
        <v>884</v>
      </c>
      <c r="C9" s="26">
        <v>81490271728.036804</v>
      </c>
      <c r="D9" s="26">
        <v>9857100000</v>
      </c>
      <c r="E9" s="26">
        <v>1792200000</v>
      </c>
      <c r="F9" s="26">
        <v>2345173281.1767998</v>
      </c>
      <c r="G9" s="26">
        <v>118420435.064</v>
      </c>
      <c r="H9" s="26">
        <v>30972985231.198502</v>
      </c>
      <c r="I9" s="117">
        <f t="shared" si="0"/>
        <v>126576150675.4761</v>
      </c>
      <c r="J9" s="83"/>
      <c r="K9" s="48"/>
      <c r="L9" s="49"/>
    </row>
    <row r="10" spans="1:19" ht="18" x14ac:dyDescent="0.4">
      <c r="A10" s="47">
        <v>4</v>
      </c>
      <c r="B10" s="47" t="s">
        <v>885</v>
      </c>
      <c r="C10" s="26">
        <v>39593612127.325104</v>
      </c>
      <c r="D10" s="26">
        <v>7150000000</v>
      </c>
      <c r="E10" s="26">
        <v>1300000000</v>
      </c>
      <c r="F10" s="26">
        <v>1701107725.4400001</v>
      </c>
      <c r="G10" s="26">
        <v>77698471.346599996</v>
      </c>
      <c r="H10" s="26">
        <v>0</v>
      </c>
      <c r="I10" s="117">
        <f>SUM(C10:H10)</f>
        <v>49822418324.11171</v>
      </c>
      <c r="J10" s="83"/>
      <c r="K10" s="48"/>
      <c r="L10" s="49"/>
    </row>
    <row r="11" spans="1:19" ht="18" x14ac:dyDescent="0.4">
      <c r="A11" s="47">
        <v>5</v>
      </c>
      <c r="B11" s="47" t="s">
        <v>886</v>
      </c>
      <c r="C11" s="26">
        <v>4820020619.3100004</v>
      </c>
      <c r="D11" s="51"/>
      <c r="E11" s="26">
        <v>0</v>
      </c>
      <c r="F11" s="26">
        <v>0</v>
      </c>
      <c r="G11" s="26">
        <v>0</v>
      </c>
      <c r="H11" s="26">
        <v>311882954.63999999</v>
      </c>
      <c r="I11" s="117">
        <f t="shared" si="0"/>
        <v>5131903573.9500008</v>
      </c>
      <c r="J11" s="83"/>
      <c r="K11" s="48"/>
      <c r="L11" s="49"/>
    </row>
    <row r="12" spans="1:19" ht="18" x14ac:dyDescent="0.4">
      <c r="A12" s="47">
        <v>6</v>
      </c>
      <c r="B12" s="50" t="s">
        <v>900</v>
      </c>
      <c r="C12" s="26">
        <v>2776194414.0799999</v>
      </c>
      <c r="D12" s="26">
        <v>0</v>
      </c>
      <c r="E12" s="26">
        <v>0</v>
      </c>
      <c r="F12" s="26">
        <v>0</v>
      </c>
      <c r="G12" s="26">
        <v>0</v>
      </c>
      <c r="H12" s="26">
        <v>3375377191.9299998</v>
      </c>
      <c r="I12" s="117">
        <f t="shared" si="0"/>
        <v>6151571606.0100002</v>
      </c>
      <c r="J12" s="83"/>
      <c r="K12" s="48"/>
      <c r="L12" s="49"/>
    </row>
    <row r="13" spans="1:19" ht="18" x14ac:dyDescent="0.4">
      <c r="A13" s="47">
        <v>7</v>
      </c>
      <c r="B13" s="47" t="s">
        <v>901</v>
      </c>
      <c r="C13" s="26">
        <v>3872888290.3400002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117">
        <f t="shared" si="0"/>
        <v>3872888290.3400002</v>
      </c>
      <c r="J13" s="83"/>
      <c r="K13" s="48"/>
      <c r="L13" s="49"/>
    </row>
    <row r="14" spans="1:19" ht="17.5" x14ac:dyDescent="0.35">
      <c r="A14" s="47"/>
      <c r="B14" s="47" t="s">
        <v>881</v>
      </c>
      <c r="C14" s="116">
        <f t="shared" ref="C14:I14" si="1">SUM(C7:C13)</f>
        <v>446646558791.0401</v>
      </c>
      <c r="D14" s="116">
        <f t="shared" si="1"/>
        <v>55000000000</v>
      </c>
      <c r="E14" s="116">
        <f>SUM(E7:E13)</f>
        <v>10000000000</v>
      </c>
      <c r="F14" s="116">
        <f t="shared" si="1"/>
        <v>13085444041.832201</v>
      </c>
      <c r="G14" s="116">
        <f t="shared" si="1"/>
        <v>652554952.24000001</v>
      </c>
      <c r="H14" s="116">
        <f t="shared" si="1"/>
        <v>92181503664.279999</v>
      </c>
      <c r="I14" s="116">
        <f t="shared" si="1"/>
        <v>617566061449.39209</v>
      </c>
      <c r="J14" s="84"/>
      <c r="K14" s="48"/>
      <c r="L14" s="48"/>
    </row>
    <row r="15" spans="1:19" ht="18" x14ac:dyDescent="0.4">
      <c r="A15" s="51"/>
      <c r="B15" s="52" t="s">
        <v>887</v>
      </c>
      <c r="C15" s="53"/>
      <c r="D15" s="54"/>
      <c r="E15" s="54"/>
      <c r="F15" s="54"/>
      <c r="G15" s="54"/>
      <c r="H15" s="54"/>
      <c r="I15" s="54"/>
      <c r="J15" s="54"/>
      <c r="K15" s="54"/>
      <c r="L15" s="49"/>
      <c r="M15" s="49"/>
    </row>
    <row r="16" spans="1:19" ht="18" x14ac:dyDescent="0.4">
      <c r="A16" s="51"/>
      <c r="C16" s="54"/>
      <c r="D16" s="55"/>
      <c r="E16" s="55"/>
      <c r="F16" s="31"/>
      <c r="G16" s="31"/>
      <c r="H16" s="31"/>
      <c r="I16" s="54"/>
      <c r="J16" s="54"/>
      <c r="K16" s="54"/>
      <c r="L16" s="54"/>
      <c r="M16" s="54"/>
    </row>
    <row r="17" spans="1:14" ht="16.5" x14ac:dyDescent="0.35">
      <c r="A17" s="131" t="s">
        <v>907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9" spans="1:14" x14ac:dyDescent="0.3">
      <c r="A19" s="56"/>
      <c r="B19" s="56">
        <v>1</v>
      </c>
      <c r="C19" s="56">
        <v>2</v>
      </c>
      <c r="D19" s="56">
        <v>3</v>
      </c>
      <c r="E19" s="56" t="s">
        <v>888</v>
      </c>
      <c r="F19" s="57">
        <v>5</v>
      </c>
      <c r="G19" s="57">
        <v>6</v>
      </c>
      <c r="H19" s="56">
        <v>7</v>
      </c>
      <c r="I19" s="57">
        <v>8</v>
      </c>
      <c r="J19" s="57">
        <v>9</v>
      </c>
      <c r="K19" s="56" t="s">
        <v>908</v>
      </c>
      <c r="L19" s="58"/>
      <c r="M19" s="38"/>
    </row>
    <row r="20" spans="1:14" ht="42.75" customHeight="1" x14ac:dyDescent="0.35">
      <c r="A20" s="124" t="s">
        <v>0</v>
      </c>
      <c r="B20" s="124" t="s">
        <v>13</v>
      </c>
      <c r="C20" s="125" t="s">
        <v>4</v>
      </c>
      <c r="D20" s="124" t="s">
        <v>889</v>
      </c>
      <c r="E20" s="124" t="s">
        <v>11</v>
      </c>
      <c r="F20" s="41" t="s">
        <v>925</v>
      </c>
      <c r="G20" s="41" t="s">
        <v>923</v>
      </c>
      <c r="H20" s="41" t="s">
        <v>921</v>
      </c>
      <c r="I20" s="126" t="s">
        <v>920</v>
      </c>
      <c r="J20" s="127" t="s">
        <v>880</v>
      </c>
      <c r="K20" s="124" t="s">
        <v>12</v>
      </c>
      <c r="L20" s="60"/>
      <c r="M20" s="61"/>
    </row>
    <row r="21" spans="1:14" ht="17.5" x14ac:dyDescent="0.35">
      <c r="A21" s="62"/>
      <c r="B21" s="62"/>
      <c r="C21" s="44" t="s">
        <v>902</v>
      </c>
      <c r="D21" s="44" t="s">
        <v>902</v>
      </c>
      <c r="E21" s="44" t="s">
        <v>902</v>
      </c>
      <c r="F21" s="44" t="s">
        <v>902</v>
      </c>
      <c r="G21" s="44" t="s">
        <v>902</v>
      </c>
      <c r="H21" s="44" t="s">
        <v>902</v>
      </c>
      <c r="I21" s="44" t="s">
        <v>902</v>
      </c>
      <c r="J21" s="44" t="s">
        <v>902</v>
      </c>
      <c r="K21" s="45" t="s">
        <v>902</v>
      </c>
      <c r="L21" s="64"/>
      <c r="M21" s="64"/>
    </row>
    <row r="22" spans="1:14" ht="15.5" x14ac:dyDescent="0.35">
      <c r="A22" s="65">
        <v>1</v>
      </c>
      <c r="B22" s="66" t="s">
        <v>890</v>
      </c>
      <c r="C22" s="68">
        <v>191858164019.8927</v>
      </c>
      <c r="D22" s="118">
        <v>34368196657.709999</v>
      </c>
      <c r="E22" s="67">
        <f>C22-D22</f>
        <v>157489967362.18271</v>
      </c>
      <c r="F22" s="67">
        <v>23207250000</v>
      </c>
      <c r="G22" s="67">
        <v>4219500000</v>
      </c>
      <c r="H22" s="67">
        <v>5521403113.4502001</v>
      </c>
      <c r="I22" s="67">
        <v>278805393.23329997</v>
      </c>
      <c r="J22" s="67">
        <v>12389194092.479401</v>
      </c>
      <c r="K22" s="68">
        <f>SUM(E22:J22)</f>
        <v>203106119961.34561</v>
      </c>
      <c r="L22" s="69"/>
      <c r="M22" s="70"/>
    </row>
    <row r="23" spans="1:14" ht="15.5" x14ac:dyDescent="0.35">
      <c r="A23" s="65">
        <v>2</v>
      </c>
      <c r="B23" s="66" t="s">
        <v>891</v>
      </c>
      <c r="C23" s="27">
        <v>3955838433.3997998</v>
      </c>
      <c r="D23" s="118">
        <v>0</v>
      </c>
      <c r="E23" s="67">
        <f t="shared" ref="E23:E25" si="2">C23-D23</f>
        <v>3955838433.3997998</v>
      </c>
      <c r="F23" s="67">
        <v>478500000</v>
      </c>
      <c r="G23" s="67">
        <v>87000000</v>
      </c>
      <c r="H23" s="67">
        <v>113843363.1639</v>
      </c>
      <c r="I23" s="67">
        <v>5748564.8088999996</v>
      </c>
      <c r="J23" s="27">
        <v>0</v>
      </c>
      <c r="K23" s="68">
        <f t="shared" ref="K23:K26" si="3">SUM(E23:J23)</f>
        <v>4640930361.3725996</v>
      </c>
      <c r="L23" s="69"/>
      <c r="M23" s="70"/>
    </row>
    <row r="24" spans="1:14" ht="15.5" x14ac:dyDescent="0.35">
      <c r="A24" s="65">
        <v>3</v>
      </c>
      <c r="B24" s="66" t="s">
        <v>892</v>
      </c>
      <c r="C24" s="68">
        <v>1977919216.7</v>
      </c>
      <c r="D24" s="118">
        <v>0</v>
      </c>
      <c r="E24" s="67">
        <f t="shared" si="2"/>
        <v>1977919216.7</v>
      </c>
      <c r="F24" s="67">
        <v>239250000</v>
      </c>
      <c r="G24" s="67">
        <v>43500000</v>
      </c>
      <c r="H24" s="67">
        <v>56921681.582000002</v>
      </c>
      <c r="I24" s="67">
        <v>2874282.4045000002</v>
      </c>
      <c r="J24" s="27">
        <v>0</v>
      </c>
      <c r="K24" s="68">
        <f t="shared" si="3"/>
        <v>2320465180.6864996</v>
      </c>
      <c r="L24" s="69"/>
      <c r="M24" s="70"/>
    </row>
    <row r="25" spans="1:14" ht="15.5" x14ac:dyDescent="0.35">
      <c r="A25" s="65">
        <v>4</v>
      </c>
      <c r="B25" s="66" t="s">
        <v>893</v>
      </c>
      <c r="C25" s="68">
        <v>6645808568.1117001</v>
      </c>
      <c r="D25" s="118">
        <v>0</v>
      </c>
      <c r="E25" s="67">
        <f t="shared" si="2"/>
        <v>6645808568.1117001</v>
      </c>
      <c r="F25" s="67">
        <v>803880000</v>
      </c>
      <c r="G25" s="67">
        <v>146160000</v>
      </c>
      <c r="H25" s="67">
        <v>191256850.11539999</v>
      </c>
      <c r="I25" s="67">
        <v>9657588.8790000007</v>
      </c>
      <c r="J25" s="27">
        <v>0</v>
      </c>
      <c r="K25" s="68">
        <f t="shared" si="3"/>
        <v>7796763007.1061001</v>
      </c>
      <c r="L25" s="69"/>
      <c r="M25" s="70"/>
    </row>
    <row r="26" spans="1:14" ht="15.5" x14ac:dyDescent="0.35">
      <c r="A26" s="65">
        <v>5</v>
      </c>
      <c r="B26" s="65" t="s">
        <v>894</v>
      </c>
      <c r="C26" s="27">
        <v>3955838433.3997998</v>
      </c>
      <c r="D26" s="118">
        <v>34976456.560000002</v>
      </c>
      <c r="E26" s="67">
        <f>C26-D26</f>
        <v>3920861976.8397999</v>
      </c>
      <c r="F26" s="67">
        <v>478500000</v>
      </c>
      <c r="G26" s="67">
        <v>87000000</v>
      </c>
      <c r="H26" s="67">
        <v>113843363.1639</v>
      </c>
      <c r="I26" s="67">
        <v>5748564.8088999996</v>
      </c>
      <c r="J26" s="27">
        <v>884942435.17709994</v>
      </c>
      <c r="K26" s="68">
        <f t="shared" si="3"/>
        <v>5490896339.9897003</v>
      </c>
      <c r="L26" s="69"/>
      <c r="M26" s="70"/>
    </row>
    <row r="27" spans="1:14" ht="15.5" thickBot="1" x14ac:dyDescent="0.35">
      <c r="A27" s="62"/>
      <c r="B27" s="71" t="s">
        <v>895</v>
      </c>
      <c r="C27" s="81">
        <f>SUM(C22:C26)</f>
        <v>208393568671.50403</v>
      </c>
      <c r="D27" s="81">
        <f t="shared" ref="D27:K27" si="4">SUM(D22:D26)</f>
        <v>34403173114.269997</v>
      </c>
      <c r="E27" s="81">
        <f t="shared" si="4"/>
        <v>173990395557.23404</v>
      </c>
      <c r="F27" s="81">
        <f t="shared" si="4"/>
        <v>25207380000</v>
      </c>
      <c r="G27" s="81">
        <f t="shared" si="4"/>
        <v>4583160000</v>
      </c>
      <c r="H27" s="81">
        <f t="shared" si="4"/>
        <v>5997268371.4754009</v>
      </c>
      <c r="I27" s="81">
        <f t="shared" si="4"/>
        <v>302834394.13459998</v>
      </c>
      <c r="J27" s="81">
        <f t="shared" si="4"/>
        <v>13274136527.6565</v>
      </c>
      <c r="K27" s="81">
        <f t="shared" si="4"/>
        <v>223355174850.50049</v>
      </c>
      <c r="L27" s="72"/>
      <c r="M27" s="72"/>
    </row>
    <row r="28" spans="1:14" ht="13.5" thickTop="1" x14ac:dyDescent="0.3">
      <c r="D28" s="73"/>
      <c r="E28" s="73"/>
      <c r="F28" s="74"/>
      <c r="G28" s="74"/>
      <c r="H28" s="75"/>
      <c r="I28" s="75"/>
      <c r="J28" s="75"/>
      <c r="K28" s="76"/>
      <c r="L28" s="77"/>
      <c r="M28" s="70"/>
      <c r="N28" s="30" t="s">
        <v>896</v>
      </c>
    </row>
    <row r="29" spans="1:14" ht="23" x14ac:dyDescent="0.5">
      <c r="A29" s="78" t="s">
        <v>905</v>
      </c>
      <c r="E29" s="73"/>
      <c r="F29" s="73"/>
      <c r="G29" s="73"/>
      <c r="I29" s="79"/>
      <c r="J29" s="79"/>
      <c r="K29" s="79"/>
      <c r="M29" s="73"/>
    </row>
    <row r="30" spans="1:14" ht="20" x14ac:dyDescent="0.4">
      <c r="A30" s="132" t="s">
        <v>906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1:14" x14ac:dyDescent="0.3">
      <c r="B31" s="80"/>
      <c r="C31" s="80"/>
      <c r="D31" s="80"/>
      <c r="E31" s="80"/>
      <c r="F31" s="80"/>
      <c r="G31" s="80"/>
      <c r="H31" s="80"/>
    </row>
    <row r="32" spans="1:14" hidden="1" x14ac:dyDescent="0.3">
      <c r="B32" s="80"/>
      <c r="C32" s="80"/>
      <c r="D32" s="80"/>
      <c r="E32" s="80"/>
      <c r="F32" s="80"/>
      <c r="G32" s="80"/>
      <c r="H32" s="80"/>
    </row>
    <row r="33" spans="2:10" x14ac:dyDescent="0.3">
      <c r="B33" s="80"/>
      <c r="C33" s="80"/>
      <c r="D33" s="80"/>
      <c r="E33" s="80"/>
      <c r="F33" s="80"/>
      <c r="G33" s="80"/>
      <c r="H33" s="80"/>
    </row>
    <row r="34" spans="2:10" ht="20.5" x14ac:dyDescent="0.45">
      <c r="C34" s="128" t="s">
        <v>897</v>
      </c>
      <c r="D34" s="128"/>
      <c r="E34" s="128"/>
      <c r="F34" s="128"/>
      <c r="G34" s="128"/>
      <c r="H34" s="128"/>
      <c r="I34" s="128"/>
      <c r="J34" s="85"/>
    </row>
    <row r="35" spans="2:10" ht="20" x14ac:dyDescent="0.4">
      <c r="C35" s="133" t="s">
        <v>904</v>
      </c>
      <c r="D35" s="133"/>
      <c r="E35" s="133"/>
      <c r="F35" s="133"/>
      <c r="G35" s="133"/>
      <c r="H35" s="133"/>
      <c r="I35" s="133"/>
      <c r="J35" s="86"/>
    </row>
    <row r="36" spans="2:10" ht="20.5" x14ac:dyDescent="0.45">
      <c r="C36" s="128" t="s">
        <v>898</v>
      </c>
      <c r="D36" s="128"/>
      <c r="E36" s="128"/>
      <c r="F36" s="128"/>
      <c r="G36" s="128"/>
      <c r="H36" s="128"/>
      <c r="I36" s="128"/>
      <c r="J36" s="85"/>
    </row>
    <row r="37" spans="2:10" ht="20.5" x14ac:dyDescent="0.45">
      <c r="C37" s="128" t="s">
        <v>899</v>
      </c>
      <c r="D37" s="128"/>
      <c r="E37" s="128"/>
      <c r="F37" s="128"/>
      <c r="G37" s="128"/>
      <c r="H37" s="128"/>
      <c r="I37" s="128"/>
      <c r="J37" s="85"/>
    </row>
  </sheetData>
  <mergeCells count="8">
    <mergeCell ref="C36:I36"/>
    <mergeCell ref="C37:I37"/>
    <mergeCell ref="A1:M1"/>
    <mergeCell ref="A3:K3"/>
    <mergeCell ref="A17:M17"/>
    <mergeCell ref="A30:M30"/>
    <mergeCell ref="C34:I34"/>
    <mergeCell ref="C35:I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3"/>
  <sheetViews>
    <sheetView zoomScale="80" zoomScaleNormal="80" workbookViewId="0">
      <pane xSplit="3" ySplit="9" topLeftCell="K26" activePane="bottomRight" state="frozen"/>
      <selection pane="topRight" activeCell="D1" sqref="D1"/>
      <selection pane="bottomLeft" activeCell="A10" sqref="A10"/>
      <selection pane="bottomRight" activeCell="T46" sqref="T46"/>
    </sheetView>
  </sheetViews>
  <sheetFormatPr defaultColWidth="9.1796875" defaultRowHeight="13" x14ac:dyDescent="0.3"/>
  <cols>
    <col min="1" max="1" width="4" style="30" bestFit="1" customWidth="1"/>
    <col min="2" max="2" width="22.453125" style="30" customWidth="1"/>
    <col min="3" max="3" width="7.453125" style="30" customWidth="1"/>
    <col min="4" max="4" width="20.7265625" style="30" customWidth="1"/>
    <col min="5" max="5" width="19" style="30" customWidth="1"/>
    <col min="6" max="6" width="19.453125" style="30" customWidth="1"/>
    <col min="7" max="7" width="17.81640625" style="30" bestFit="1" customWidth="1"/>
    <col min="8" max="8" width="18.54296875" style="30" customWidth="1"/>
    <col min="9" max="9" width="19.453125" style="30" customWidth="1"/>
    <col min="10" max="13" width="19.54296875" style="30" customWidth="1"/>
    <col min="14" max="14" width="21" style="30" customWidth="1"/>
    <col min="15" max="15" width="22" style="30" bestFit="1" customWidth="1"/>
    <col min="16" max="17" width="22" style="30" customWidth="1"/>
    <col min="18" max="18" width="24.1796875" style="30" bestFit="1" customWidth="1"/>
    <col min="19" max="19" width="22.26953125" style="30" customWidth="1"/>
    <col min="20" max="20" width="4.26953125" style="30" bestFit="1" customWidth="1"/>
    <col min="21" max="16384" width="9.1796875" style="30"/>
  </cols>
  <sheetData>
    <row r="1" spans="1:20" ht="25" hidden="1" x14ac:dyDescent="0.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25" x14ac:dyDescent="0.5">
      <c r="A2" s="141" t="s">
        <v>20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15"/>
      <c r="R2" s="115"/>
      <c r="S2" s="115"/>
      <c r="T2" s="115"/>
    </row>
    <row r="3" spans="1:20" ht="18" customHeight="1" x14ac:dyDescent="0.4">
      <c r="H3" s="51" t="s">
        <v>16</v>
      </c>
    </row>
    <row r="4" spans="1:20" ht="17.5" x14ac:dyDescent="0.35">
      <c r="A4" s="144" t="s">
        <v>909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20" ht="20" x14ac:dyDescent="0.4">
      <c r="A5" s="38"/>
      <c r="B5" s="38"/>
      <c r="C5" s="38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38"/>
    </row>
    <row r="6" spans="1:2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 t="s">
        <v>5</v>
      </c>
      <c r="G6" s="56">
        <v>7</v>
      </c>
      <c r="H6" s="56">
        <v>8</v>
      </c>
      <c r="I6" s="56">
        <v>9</v>
      </c>
      <c r="J6" s="56" t="s">
        <v>6</v>
      </c>
      <c r="K6" s="56">
        <v>11</v>
      </c>
      <c r="L6" s="56">
        <v>12</v>
      </c>
      <c r="M6" s="56">
        <v>13</v>
      </c>
      <c r="N6" s="56">
        <v>14</v>
      </c>
      <c r="O6" s="56">
        <v>15</v>
      </c>
      <c r="P6" s="56">
        <v>16</v>
      </c>
      <c r="Q6" s="56">
        <v>17</v>
      </c>
      <c r="R6" s="56" t="s">
        <v>929</v>
      </c>
      <c r="S6" s="56" t="s">
        <v>930</v>
      </c>
      <c r="T6" s="62"/>
    </row>
    <row r="7" spans="1:20" ht="12.75" customHeight="1" x14ac:dyDescent="0.3">
      <c r="A7" s="139" t="s">
        <v>0</v>
      </c>
      <c r="B7" s="139" t="s">
        <v>13</v>
      </c>
      <c r="C7" s="139" t="s">
        <v>1</v>
      </c>
      <c r="D7" s="139" t="s">
        <v>4</v>
      </c>
      <c r="E7" s="139" t="s">
        <v>926</v>
      </c>
      <c r="F7" s="139" t="s">
        <v>2</v>
      </c>
      <c r="G7" s="136" t="s">
        <v>18</v>
      </c>
      <c r="H7" s="137"/>
      <c r="I7" s="138"/>
      <c r="J7" s="139" t="s">
        <v>11</v>
      </c>
      <c r="K7" s="142" t="s">
        <v>925</v>
      </c>
      <c r="L7" s="142" t="s">
        <v>927</v>
      </c>
      <c r="M7" s="142" t="s">
        <v>928</v>
      </c>
      <c r="N7" s="142" t="s">
        <v>924</v>
      </c>
      <c r="O7" s="139" t="s">
        <v>60</v>
      </c>
      <c r="P7" s="139" t="s">
        <v>878</v>
      </c>
      <c r="Q7" s="139" t="s">
        <v>911</v>
      </c>
      <c r="R7" s="139" t="s">
        <v>19</v>
      </c>
      <c r="S7" s="139" t="s">
        <v>12</v>
      </c>
      <c r="T7" s="139" t="s">
        <v>0</v>
      </c>
    </row>
    <row r="8" spans="1:20" ht="63.75" customHeight="1" x14ac:dyDescent="0.3">
      <c r="A8" s="140"/>
      <c r="B8" s="140"/>
      <c r="C8" s="140"/>
      <c r="D8" s="140"/>
      <c r="E8" s="140"/>
      <c r="F8" s="140"/>
      <c r="G8" s="59" t="s">
        <v>3</v>
      </c>
      <c r="H8" s="59" t="s">
        <v>10</v>
      </c>
      <c r="I8" s="59" t="s">
        <v>810</v>
      </c>
      <c r="J8" s="140"/>
      <c r="K8" s="143"/>
      <c r="L8" s="143"/>
      <c r="M8" s="143"/>
      <c r="N8" s="143"/>
      <c r="O8" s="140"/>
      <c r="P8" s="140"/>
      <c r="Q8" s="140"/>
      <c r="R8" s="140"/>
      <c r="S8" s="140"/>
      <c r="T8" s="140"/>
    </row>
    <row r="9" spans="1:20" ht="17.5" x14ac:dyDescent="0.35">
      <c r="A9" s="62"/>
      <c r="B9" s="62"/>
      <c r="C9" s="62"/>
      <c r="D9" s="44" t="s">
        <v>902</v>
      </c>
      <c r="E9" s="44" t="s">
        <v>902</v>
      </c>
      <c r="F9" s="44" t="s">
        <v>902</v>
      </c>
      <c r="G9" s="44" t="s">
        <v>902</v>
      </c>
      <c r="H9" s="44" t="s">
        <v>902</v>
      </c>
      <c r="I9" s="44" t="s">
        <v>902</v>
      </c>
      <c r="J9" s="44" t="s">
        <v>902</v>
      </c>
      <c r="K9" s="44" t="s">
        <v>902</v>
      </c>
      <c r="L9" s="44" t="s">
        <v>902</v>
      </c>
      <c r="M9" s="44" t="s">
        <v>902</v>
      </c>
      <c r="N9" s="44" t="s">
        <v>902</v>
      </c>
      <c r="O9" s="44" t="s">
        <v>902</v>
      </c>
      <c r="P9" s="44" t="s">
        <v>902</v>
      </c>
      <c r="Q9" s="44" t="s">
        <v>902</v>
      </c>
      <c r="R9" s="44" t="s">
        <v>902</v>
      </c>
      <c r="S9" s="44" t="s">
        <v>902</v>
      </c>
      <c r="T9" s="62"/>
    </row>
    <row r="10" spans="1:20" ht="18" customHeight="1" x14ac:dyDescent="0.3">
      <c r="A10" s="62">
        <v>1</v>
      </c>
      <c r="B10" s="88" t="s">
        <v>23</v>
      </c>
      <c r="C10" s="89">
        <v>17</v>
      </c>
      <c r="D10" s="90">
        <v>2610085609.2279</v>
      </c>
      <c r="E10" s="90">
        <v>504984138.39310002</v>
      </c>
      <c r="F10" s="91">
        <f>D10+E10</f>
        <v>3115069747.6210003</v>
      </c>
      <c r="G10" s="92">
        <v>42102357.899999999</v>
      </c>
      <c r="H10" s="92">
        <v>0</v>
      </c>
      <c r="I10" s="90">
        <v>429919971.55000001</v>
      </c>
      <c r="J10" s="93">
        <f>F10-G10-H10-I10</f>
        <v>2643047418.171</v>
      </c>
      <c r="K10" s="91">
        <v>411281171.7895</v>
      </c>
      <c r="L10" s="91">
        <v>74778394.870000005</v>
      </c>
      <c r="M10" s="91">
        <v>97850850.165099993</v>
      </c>
      <c r="N10" s="91">
        <v>4831423.7699999996</v>
      </c>
      <c r="O10" s="93">
        <v>917287879.84630001</v>
      </c>
      <c r="P10" s="94">
        <v>0</v>
      </c>
      <c r="Q10" s="94">
        <f>O10-P10</f>
        <v>917287879.84630001</v>
      </c>
      <c r="R10" s="94">
        <f>F10+K10+L10+M10+N10+O10</f>
        <v>4621099468.0619001</v>
      </c>
      <c r="S10" s="95">
        <f>J10+K10+L10+M10+N10+Q10</f>
        <v>4149077138.6118999</v>
      </c>
      <c r="T10" s="62">
        <v>1</v>
      </c>
    </row>
    <row r="11" spans="1:20" ht="18" customHeight="1" x14ac:dyDescent="0.3">
      <c r="A11" s="62">
        <v>2</v>
      </c>
      <c r="B11" s="88" t="s">
        <v>24</v>
      </c>
      <c r="C11" s="96">
        <v>21</v>
      </c>
      <c r="D11" s="90">
        <v>2776682241.2343998</v>
      </c>
      <c r="E11" s="90">
        <v>0</v>
      </c>
      <c r="F11" s="91">
        <f t="shared" ref="F11:F45" si="0">D11+E11</f>
        <v>2776682241.2343998</v>
      </c>
      <c r="G11" s="92">
        <v>39094397.359999999</v>
      </c>
      <c r="H11" s="92">
        <v>0</v>
      </c>
      <c r="I11" s="90">
        <v>461215592.5</v>
      </c>
      <c r="J11" s="93">
        <f t="shared" ref="J11:J45" si="1">F11-G11-H11-I11</f>
        <v>2276372251.3743997</v>
      </c>
      <c r="K11" s="91">
        <v>335868735.49049997</v>
      </c>
      <c r="L11" s="91">
        <v>61067042.82</v>
      </c>
      <c r="M11" s="91">
        <v>79908937.159999996</v>
      </c>
      <c r="N11" s="91">
        <v>4035032.8</v>
      </c>
      <c r="O11" s="93">
        <v>935431349.82340002</v>
      </c>
      <c r="P11" s="94">
        <v>0</v>
      </c>
      <c r="Q11" s="94">
        <f t="shared" ref="Q11:Q46" si="2">O11-P11</f>
        <v>935431349.82340002</v>
      </c>
      <c r="R11" s="94">
        <f t="shared" ref="R11:R45" si="3">F11+K11+L11+M11+N11+O11</f>
        <v>4192993339.3283</v>
      </c>
      <c r="S11" s="95">
        <f t="shared" ref="S11:S45" si="4">J11+K11+L11+M11+N11+Q11</f>
        <v>3692683349.4682999</v>
      </c>
      <c r="T11" s="62">
        <v>2</v>
      </c>
    </row>
    <row r="12" spans="1:20" ht="18" customHeight="1" x14ac:dyDescent="0.3">
      <c r="A12" s="62">
        <v>3</v>
      </c>
      <c r="B12" s="88" t="s">
        <v>25</v>
      </c>
      <c r="C12" s="96">
        <v>31</v>
      </c>
      <c r="D12" s="90">
        <v>2802485731.0855999</v>
      </c>
      <c r="E12" s="90">
        <v>9098777156.1632004</v>
      </c>
      <c r="F12" s="91">
        <f t="shared" si="0"/>
        <v>11901262887.2488</v>
      </c>
      <c r="G12" s="92">
        <v>14782883.32</v>
      </c>
      <c r="H12" s="92">
        <v>0</v>
      </c>
      <c r="I12" s="90">
        <v>1052339532.95</v>
      </c>
      <c r="J12" s="93">
        <f t="shared" si="1"/>
        <v>10834140470.9788</v>
      </c>
      <c r="K12" s="91">
        <v>2021568191.7537999</v>
      </c>
      <c r="L12" s="91">
        <v>367557853.05000001</v>
      </c>
      <c r="M12" s="91">
        <v>480965771.81650001</v>
      </c>
      <c r="N12" s="91">
        <v>22356971.760000002</v>
      </c>
      <c r="O12" s="93">
        <v>1024238686.9004</v>
      </c>
      <c r="P12" s="94">
        <v>0</v>
      </c>
      <c r="Q12" s="94">
        <f t="shared" si="2"/>
        <v>1024238686.9004</v>
      </c>
      <c r="R12" s="94">
        <f t="shared" si="3"/>
        <v>15817950362.529499</v>
      </c>
      <c r="S12" s="95">
        <f t="shared" si="4"/>
        <v>14750827946.259499</v>
      </c>
      <c r="T12" s="62">
        <v>3</v>
      </c>
    </row>
    <row r="13" spans="1:20" ht="18" customHeight="1" x14ac:dyDescent="0.3">
      <c r="A13" s="62">
        <v>4</v>
      </c>
      <c r="B13" s="88" t="s">
        <v>26</v>
      </c>
      <c r="C13" s="96">
        <v>21</v>
      </c>
      <c r="D13" s="90">
        <v>2771480453.9513001</v>
      </c>
      <c r="E13" s="90">
        <v>0</v>
      </c>
      <c r="F13" s="91">
        <f t="shared" si="0"/>
        <v>2771480453.9513001</v>
      </c>
      <c r="G13" s="92">
        <v>54906525.840000004</v>
      </c>
      <c r="H13" s="92">
        <v>0</v>
      </c>
      <c r="I13" s="90">
        <v>89972595.590000004</v>
      </c>
      <c r="J13" s="93">
        <f t="shared" si="1"/>
        <v>2626601332.5212998</v>
      </c>
      <c r="K13" s="91">
        <v>335239524.95599997</v>
      </c>
      <c r="L13" s="91">
        <v>60952640.899999999</v>
      </c>
      <c r="M13" s="91">
        <v>79759237.170000002</v>
      </c>
      <c r="N13" s="91">
        <v>4027473.64</v>
      </c>
      <c r="O13" s="93">
        <v>1070253434.4949</v>
      </c>
      <c r="P13" s="94">
        <v>0</v>
      </c>
      <c r="Q13" s="94">
        <f t="shared" si="2"/>
        <v>1070253434.4949</v>
      </c>
      <c r="R13" s="94">
        <f t="shared" si="3"/>
        <v>4321712765.1121998</v>
      </c>
      <c r="S13" s="95">
        <f t="shared" si="4"/>
        <v>4176833643.6821995</v>
      </c>
      <c r="T13" s="62">
        <v>4</v>
      </c>
    </row>
    <row r="14" spans="1:20" ht="18" customHeight="1" x14ac:dyDescent="0.3">
      <c r="A14" s="62">
        <v>5</v>
      </c>
      <c r="B14" s="88" t="s">
        <v>27</v>
      </c>
      <c r="C14" s="96">
        <v>20</v>
      </c>
      <c r="D14" s="90">
        <v>3334183841.5910001</v>
      </c>
      <c r="E14" s="90">
        <v>0</v>
      </c>
      <c r="F14" s="91">
        <f t="shared" si="0"/>
        <v>3334183841.5910001</v>
      </c>
      <c r="G14" s="92">
        <v>131623955.68000001</v>
      </c>
      <c r="H14" s="92">
        <v>201255000</v>
      </c>
      <c r="I14" s="90">
        <v>743983684.64999998</v>
      </c>
      <c r="J14" s="93">
        <f t="shared" si="1"/>
        <v>2257321201.2610002</v>
      </c>
      <c r="K14" s="91">
        <v>403304380.36369997</v>
      </c>
      <c r="L14" s="91">
        <v>73328069.159999996</v>
      </c>
      <c r="M14" s="91">
        <v>95953034.560000002</v>
      </c>
      <c r="N14" s="91">
        <v>4845185.72</v>
      </c>
      <c r="O14" s="93">
        <v>1065395000.3709</v>
      </c>
      <c r="P14" s="94">
        <v>0</v>
      </c>
      <c r="Q14" s="94">
        <f t="shared" si="2"/>
        <v>1065395000.3709</v>
      </c>
      <c r="R14" s="94">
        <f t="shared" si="3"/>
        <v>4977009511.7655993</v>
      </c>
      <c r="S14" s="95">
        <f t="shared" si="4"/>
        <v>3900146871.4355998</v>
      </c>
      <c r="T14" s="62">
        <v>5</v>
      </c>
    </row>
    <row r="15" spans="1:20" ht="18" customHeight="1" x14ac:dyDescent="0.3">
      <c r="A15" s="62">
        <v>6</v>
      </c>
      <c r="B15" s="88" t="s">
        <v>28</v>
      </c>
      <c r="C15" s="96">
        <v>8</v>
      </c>
      <c r="D15" s="90">
        <v>2466348360.2165999</v>
      </c>
      <c r="E15" s="90">
        <v>7209331273.5791998</v>
      </c>
      <c r="F15" s="91">
        <f t="shared" si="0"/>
        <v>9675679633.7957993</v>
      </c>
      <c r="G15" s="92">
        <v>33286734.18</v>
      </c>
      <c r="H15" s="92">
        <v>421546663.22000003</v>
      </c>
      <c r="I15" s="90">
        <v>1091938012.73</v>
      </c>
      <c r="J15" s="93">
        <f t="shared" si="1"/>
        <v>8128908223.6658001</v>
      </c>
      <c r="K15" s="91">
        <v>1551431601.3594</v>
      </c>
      <c r="L15" s="91">
        <v>282078472.97000003</v>
      </c>
      <c r="M15" s="91">
        <v>369112207.34960002</v>
      </c>
      <c r="N15" s="91">
        <v>17201407.350000001</v>
      </c>
      <c r="O15" s="93">
        <v>795493215.41579998</v>
      </c>
      <c r="P15" s="94">
        <v>0</v>
      </c>
      <c r="Q15" s="94">
        <f t="shared" si="2"/>
        <v>795493215.41579998</v>
      </c>
      <c r="R15" s="94">
        <f t="shared" si="3"/>
        <v>12690996538.240599</v>
      </c>
      <c r="S15" s="95">
        <f t="shared" si="4"/>
        <v>11144225128.1106</v>
      </c>
      <c r="T15" s="62">
        <v>6</v>
      </c>
    </row>
    <row r="16" spans="1:20" ht="18" customHeight="1" x14ac:dyDescent="0.3">
      <c r="A16" s="62">
        <v>7</v>
      </c>
      <c r="B16" s="88" t="s">
        <v>29</v>
      </c>
      <c r="C16" s="96">
        <v>23</v>
      </c>
      <c r="D16" s="90">
        <v>3126012886.5802999</v>
      </c>
      <c r="E16" s="90">
        <v>0</v>
      </c>
      <c r="F16" s="91">
        <f t="shared" si="0"/>
        <v>3126012886.5802999</v>
      </c>
      <c r="G16" s="92">
        <v>25398917.32</v>
      </c>
      <c r="H16" s="92">
        <v>103855987.23</v>
      </c>
      <c r="I16" s="90">
        <v>423541958.63</v>
      </c>
      <c r="J16" s="93">
        <f t="shared" si="1"/>
        <v>2573216023.4002995</v>
      </c>
      <c r="K16" s="91">
        <v>378123927.8125</v>
      </c>
      <c r="L16" s="91">
        <v>68749805.060000002</v>
      </c>
      <c r="M16" s="91">
        <v>89962172.700000003</v>
      </c>
      <c r="N16" s="91">
        <v>4542674.83</v>
      </c>
      <c r="O16" s="93">
        <v>1029173330.5607001</v>
      </c>
      <c r="P16" s="94">
        <v>0</v>
      </c>
      <c r="Q16" s="94">
        <f t="shared" si="2"/>
        <v>1029173330.5607001</v>
      </c>
      <c r="R16" s="94">
        <f t="shared" si="3"/>
        <v>4696564797.5434999</v>
      </c>
      <c r="S16" s="95">
        <f t="shared" si="4"/>
        <v>4143767934.3634992</v>
      </c>
      <c r="T16" s="62">
        <v>7</v>
      </c>
    </row>
    <row r="17" spans="1:20" ht="18" customHeight="1" x14ac:dyDescent="0.3">
      <c r="A17" s="62">
        <v>8</v>
      </c>
      <c r="B17" s="88" t="s">
        <v>30</v>
      </c>
      <c r="C17" s="96">
        <v>27</v>
      </c>
      <c r="D17" s="90">
        <v>3463174276.8716002</v>
      </c>
      <c r="E17" s="90">
        <v>0</v>
      </c>
      <c r="F17" s="91">
        <f t="shared" si="0"/>
        <v>3463174276.8716002</v>
      </c>
      <c r="G17" s="92">
        <v>18502027.789999999</v>
      </c>
      <c r="H17" s="92">
        <v>0</v>
      </c>
      <c r="I17" s="90">
        <v>323071065.25999999</v>
      </c>
      <c r="J17" s="93">
        <f t="shared" si="1"/>
        <v>3121601183.8216</v>
      </c>
      <c r="K17" s="91">
        <v>418907121.55769998</v>
      </c>
      <c r="L17" s="91">
        <v>76164931.189999998</v>
      </c>
      <c r="M17" s="91">
        <v>99665194.510000005</v>
      </c>
      <c r="N17" s="91">
        <v>5032632.68</v>
      </c>
      <c r="O17" s="93">
        <v>1023526029.0734</v>
      </c>
      <c r="P17" s="94">
        <v>0</v>
      </c>
      <c r="Q17" s="94">
        <f t="shared" si="2"/>
        <v>1023526029.0734</v>
      </c>
      <c r="R17" s="94">
        <f t="shared" si="3"/>
        <v>5086470185.8827</v>
      </c>
      <c r="S17" s="95">
        <f t="shared" si="4"/>
        <v>4744897092.8327007</v>
      </c>
      <c r="T17" s="62">
        <v>8</v>
      </c>
    </row>
    <row r="18" spans="1:20" ht="18" customHeight="1" x14ac:dyDescent="0.3">
      <c r="A18" s="62">
        <v>9</v>
      </c>
      <c r="B18" s="88" t="s">
        <v>31</v>
      </c>
      <c r="C18" s="96">
        <v>18</v>
      </c>
      <c r="D18" s="90">
        <v>2802963670.8339</v>
      </c>
      <c r="E18" s="90">
        <v>0</v>
      </c>
      <c r="F18" s="91">
        <f t="shared" si="0"/>
        <v>2802963670.8339</v>
      </c>
      <c r="G18" s="92">
        <v>68224089.090000004</v>
      </c>
      <c r="H18" s="92">
        <v>633134951.91999996</v>
      </c>
      <c r="I18" s="90">
        <v>750968266.75999999</v>
      </c>
      <c r="J18" s="93">
        <f t="shared" si="1"/>
        <v>1350636363.0638998</v>
      </c>
      <c r="K18" s="91">
        <v>339047749.06120002</v>
      </c>
      <c r="L18" s="91">
        <v>61645045.280000001</v>
      </c>
      <c r="M18" s="91">
        <v>80665279.049999997</v>
      </c>
      <c r="N18" s="91">
        <v>4073224.57</v>
      </c>
      <c r="O18" s="93">
        <v>898821623.44400001</v>
      </c>
      <c r="P18" s="94">
        <v>0</v>
      </c>
      <c r="Q18" s="94">
        <f t="shared" si="2"/>
        <v>898821623.44400001</v>
      </c>
      <c r="R18" s="94">
        <f t="shared" si="3"/>
        <v>4187216592.2391005</v>
      </c>
      <c r="S18" s="95">
        <f t="shared" si="4"/>
        <v>2734889284.4690995</v>
      </c>
      <c r="T18" s="62">
        <v>9</v>
      </c>
    </row>
    <row r="19" spans="1:20" ht="18" customHeight="1" x14ac:dyDescent="0.3">
      <c r="A19" s="62">
        <v>10</v>
      </c>
      <c r="B19" s="88" t="s">
        <v>32</v>
      </c>
      <c r="C19" s="96">
        <v>25</v>
      </c>
      <c r="D19" s="90">
        <v>2830211194.9805002</v>
      </c>
      <c r="E19" s="90">
        <v>12668586121.710501</v>
      </c>
      <c r="F19" s="91">
        <f t="shared" si="0"/>
        <v>15498797316.691002</v>
      </c>
      <c r="G19" s="92">
        <v>26150159.68</v>
      </c>
      <c r="H19" s="92">
        <v>0</v>
      </c>
      <c r="I19" s="90">
        <v>1145011172.3699999</v>
      </c>
      <c r="J19" s="93">
        <f t="shared" si="1"/>
        <v>14327635984.641003</v>
      </c>
      <c r="K19" s="91">
        <v>2681120133.3638</v>
      </c>
      <c r="L19" s="91">
        <v>487476387.88</v>
      </c>
      <c r="M19" s="91">
        <v>637884499.53419995</v>
      </c>
      <c r="N19" s="91">
        <v>29528115.34</v>
      </c>
      <c r="O19" s="93">
        <v>1151524645.5687001</v>
      </c>
      <c r="P19" s="94">
        <v>0</v>
      </c>
      <c r="Q19" s="94">
        <f t="shared" si="2"/>
        <v>1151524645.5687001</v>
      </c>
      <c r="R19" s="94">
        <f t="shared" si="3"/>
        <v>20486331098.377701</v>
      </c>
      <c r="S19" s="95">
        <f t="shared" si="4"/>
        <v>19315169766.327702</v>
      </c>
      <c r="T19" s="62">
        <v>10</v>
      </c>
    </row>
    <row r="20" spans="1:20" ht="18" customHeight="1" x14ac:dyDescent="0.3">
      <c r="A20" s="62">
        <v>11</v>
      </c>
      <c r="B20" s="88" t="s">
        <v>33</v>
      </c>
      <c r="C20" s="96">
        <v>13</v>
      </c>
      <c r="D20" s="90">
        <v>2493732423.1722002</v>
      </c>
      <c r="E20" s="90">
        <v>0</v>
      </c>
      <c r="F20" s="91">
        <f t="shared" si="0"/>
        <v>2493732423.1722002</v>
      </c>
      <c r="G20" s="92">
        <v>39542936.960000001</v>
      </c>
      <c r="H20" s="92">
        <v>0</v>
      </c>
      <c r="I20" s="90">
        <v>379543586.52170002</v>
      </c>
      <c r="J20" s="93">
        <f t="shared" si="1"/>
        <v>2074645899.6905003</v>
      </c>
      <c r="K20" s="91">
        <v>301642997.95789999</v>
      </c>
      <c r="L20" s="91">
        <v>54844181.450000003</v>
      </c>
      <c r="M20" s="91">
        <v>71766046.730000004</v>
      </c>
      <c r="N20" s="91">
        <v>3623854.38</v>
      </c>
      <c r="O20" s="93">
        <v>877461127.18550003</v>
      </c>
      <c r="P20" s="94">
        <v>0</v>
      </c>
      <c r="Q20" s="94">
        <f t="shared" si="2"/>
        <v>877461127.18550003</v>
      </c>
      <c r="R20" s="94">
        <f t="shared" si="3"/>
        <v>3803070630.8756003</v>
      </c>
      <c r="S20" s="95">
        <f t="shared" si="4"/>
        <v>3383984107.3939004</v>
      </c>
      <c r="T20" s="62">
        <v>11</v>
      </c>
    </row>
    <row r="21" spans="1:20" ht="18" customHeight="1" x14ac:dyDescent="0.3">
      <c r="A21" s="62">
        <v>12</v>
      </c>
      <c r="B21" s="88" t="s">
        <v>34</v>
      </c>
      <c r="C21" s="96">
        <v>18</v>
      </c>
      <c r="D21" s="90">
        <v>2606350051.2403998</v>
      </c>
      <c r="E21" s="90">
        <v>1424260000.0111001</v>
      </c>
      <c r="F21" s="91">
        <f t="shared" si="0"/>
        <v>4030610051.2515001</v>
      </c>
      <c r="G21" s="92">
        <v>90241634.590000004</v>
      </c>
      <c r="H21" s="92">
        <v>0</v>
      </c>
      <c r="I21" s="90">
        <v>515176310.63</v>
      </c>
      <c r="J21" s="93">
        <f t="shared" si="1"/>
        <v>3425192106.0314999</v>
      </c>
      <c r="K21" s="91">
        <v>559171296.5115</v>
      </c>
      <c r="L21" s="91">
        <v>101667508.45999999</v>
      </c>
      <c r="M21" s="91">
        <v>133036449.2788</v>
      </c>
      <c r="N21" s="91">
        <v>6438015.5899999999</v>
      </c>
      <c r="O21" s="93">
        <v>966496880.82019997</v>
      </c>
      <c r="P21" s="94">
        <v>0</v>
      </c>
      <c r="Q21" s="94">
        <f t="shared" si="2"/>
        <v>966496880.82019997</v>
      </c>
      <c r="R21" s="94">
        <f t="shared" si="3"/>
        <v>5797420201.9120007</v>
      </c>
      <c r="S21" s="95">
        <f t="shared" si="4"/>
        <v>5192002256.6919994</v>
      </c>
      <c r="T21" s="62">
        <v>12</v>
      </c>
    </row>
    <row r="22" spans="1:20" ht="18" customHeight="1" x14ac:dyDescent="0.3">
      <c r="A22" s="62">
        <v>13</v>
      </c>
      <c r="B22" s="88" t="s">
        <v>35</v>
      </c>
      <c r="C22" s="96">
        <v>16</v>
      </c>
      <c r="D22" s="90">
        <v>2492325224.4986</v>
      </c>
      <c r="E22" s="90">
        <v>0</v>
      </c>
      <c r="F22" s="91">
        <f t="shared" si="0"/>
        <v>2492325224.4986</v>
      </c>
      <c r="G22" s="92">
        <v>96788194.019999996</v>
      </c>
      <c r="H22" s="92">
        <v>102458000.01000001</v>
      </c>
      <c r="I22" s="90">
        <v>424531814.39999998</v>
      </c>
      <c r="J22" s="93">
        <f t="shared" si="1"/>
        <v>1868547216.0685997</v>
      </c>
      <c r="K22" s="91">
        <v>301472782.57209998</v>
      </c>
      <c r="L22" s="91">
        <v>54813233.189999998</v>
      </c>
      <c r="M22" s="91">
        <v>71725549.569999993</v>
      </c>
      <c r="N22" s="91">
        <v>3621809.46</v>
      </c>
      <c r="O22" s="93">
        <v>868478783.90439999</v>
      </c>
      <c r="P22" s="94">
        <v>0</v>
      </c>
      <c r="Q22" s="94">
        <f t="shared" si="2"/>
        <v>868478783.90439999</v>
      </c>
      <c r="R22" s="94">
        <f t="shared" si="3"/>
        <v>3792437383.1951003</v>
      </c>
      <c r="S22" s="95">
        <f t="shared" si="4"/>
        <v>3168659374.7651</v>
      </c>
      <c r="T22" s="62">
        <v>13</v>
      </c>
    </row>
    <row r="23" spans="1:20" ht="18" customHeight="1" x14ac:dyDescent="0.3">
      <c r="A23" s="62">
        <v>14</v>
      </c>
      <c r="B23" s="88" t="s">
        <v>36</v>
      </c>
      <c r="C23" s="96">
        <v>17</v>
      </c>
      <c r="D23" s="90">
        <v>2803205585.5235</v>
      </c>
      <c r="E23" s="90">
        <v>0</v>
      </c>
      <c r="F23" s="91">
        <f t="shared" si="0"/>
        <v>2803205585.5235</v>
      </c>
      <c r="G23" s="92">
        <v>73982522.480000004</v>
      </c>
      <c r="H23" s="92">
        <v>0</v>
      </c>
      <c r="I23" s="90">
        <v>206468378.88999999</v>
      </c>
      <c r="J23" s="93">
        <f t="shared" si="1"/>
        <v>2522754684.1535001</v>
      </c>
      <c r="K23" s="91">
        <v>339077011.17110002</v>
      </c>
      <c r="L23" s="91">
        <v>61650365.670000002</v>
      </c>
      <c r="M23" s="91">
        <v>80672241.010000005</v>
      </c>
      <c r="N23" s="91">
        <v>4073576.12</v>
      </c>
      <c r="O23" s="93">
        <v>974309650.49829996</v>
      </c>
      <c r="P23" s="94">
        <v>0</v>
      </c>
      <c r="Q23" s="94">
        <f t="shared" si="2"/>
        <v>974309650.49829996</v>
      </c>
      <c r="R23" s="94">
        <f t="shared" si="3"/>
        <v>4262988429.9929004</v>
      </c>
      <c r="S23" s="95">
        <f t="shared" si="4"/>
        <v>3982537528.6229005</v>
      </c>
      <c r="T23" s="62">
        <v>14</v>
      </c>
    </row>
    <row r="24" spans="1:20" ht="18" customHeight="1" x14ac:dyDescent="0.3">
      <c r="A24" s="62">
        <v>15</v>
      </c>
      <c r="B24" s="88" t="s">
        <v>37</v>
      </c>
      <c r="C24" s="96">
        <v>11</v>
      </c>
      <c r="D24" s="90">
        <v>2625509895.3580999</v>
      </c>
      <c r="E24" s="90">
        <v>0</v>
      </c>
      <c r="F24" s="91">
        <f t="shared" si="0"/>
        <v>2625509895.3580999</v>
      </c>
      <c r="G24" s="92">
        <v>33205323.989999998</v>
      </c>
      <c r="H24" s="92">
        <v>533792423.91000003</v>
      </c>
      <c r="I24" s="90">
        <v>245289219.28999999</v>
      </c>
      <c r="J24" s="93">
        <f t="shared" si="1"/>
        <v>1813222928.1681001</v>
      </c>
      <c r="K24" s="91">
        <v>317582860.39230001</v>
      </c>
      <c r="L24" s="91">
        <v>57742338.25</v>
      </c>
      <c r="M24" s="91">
        <v>75558413.609999999</v>
      </c>
      <c r="N24" s="91">
        <v>3815351.42</v>
      </c>
      <c r="O24" s="93">
        <v>845359274.98889995</v>
      </c>
      <c r="P24" s="94">
        <v>0</v>
      </c>
      <c r="Q24" s="94">
        <f t="shared" si="2"/>
        <v>845359274.98889995</v>
      </c>
      <c r="R24" s="94">
        <f t="shared" si="3"/>
        <v>3925568134.0193005</v>
      </c>
      <c r="S24" s="95">
        <f t="shared" si="4"/>
        <v>3113281166.8292999</v>
      </c>
      <c r="T24" s="62">
        <v>15</v>
      </c>
    </row>
    <row r="25" spans="1:20" ht="18" customHeight="1" x14ac:dyDescent="0.3">
      <c r="A25" s="62">
        <v>16</v>
      </c>
      <c r="B25" s="88" t="s">
        <v>38</v>
      </c>
      <c r="C25" s="96">
        <v>27</v>
      </c>
      <c r="D25" s="90">
        <v>2898101862.2340002</v>
      </c>
      <c r="E25" s="90">
        <v>650030814.57439995</v>
      </c>
      <c r="F25" s="91">
        <f t="shared" si="0"/>
        <v>3548132676.8084002</v>
      </c>
      <c r="G25" s="92">
        <v>51447165.549999997</v>
      </c>
      <c r="H25" s="92">
        <v>0</v>
      </c>
      <c r="I25" s="90">
        <v>891341617.91999996</v>
      </c>
      <c r="J25" s="93">
        <f t="shared" si="1"/>
        <v>2605343893.3383999</v>
      </c>
      <c r="K25" s="91">
        <v>470482228.5765</v>
      </c>
      <c r="L25" s="91">
        <v>85542223.379999995</v>
      </c>
      <c r="M25" s="91">
        <v>111935797.72229999</v>
      </c>
      <c r="N25" s="91">
        <v>5514709.7599999998</v>
      </c>
      <c r="O25" s="93">
        <v>1028875172.6773</v>
      </c>
      <c r="P25" s="94">
        <v>0</v>
      </c>
      <c r="Q25" s="94">
        <f t="shared" si="2"/>
        <v>1028875172.6773</v>
      </c>
      <c r="R25" s="94">
        <f t="shared" si="3"/>
        <v>5250482808.9245005</v>
      </c>
      <c r="S25" s="95">
        <f t="shared" si="4"/>
        <v>4307694025.4545002</v>
      </c>
      <c r="T25" s="62">
        <v>16</v>
      </c>
    </row>
    <row r="26" spans="1:20" ht="18" customHeight="1" x14ac:dyDescent="0.3">
      <c r="A26" s="62">
        <v>17</v>
      </c>
      <c r="B26" s="88" t="s">
        <v>39</v>
      </c>
      <c r="C26" s="96">
        <v>27</v>
      </c>
      <c r="D26" s="90">
        <v>3117177392.9605999</v>
      </c>
      <c r="E26" s="90">
        <v>0</v>
      </c>
      <c r="F26" s="91">
        <f t="shared" si="0"/>
        <v>3117177392.9605999</v>
      </c>
      <c r="G26" s="92">
        <v>27115156.399999999</v>
      </c>
      <c r="H26" s="92">
        <v>0</v>
      </c>
      <c r="I26" s="90">
        <v>163223611.96000001</v>
      </c>
      <c r="J26" s="93">
        <f t="shared" si="1"/>
        <v>2926838624.6005998</v>
      </c>
      <c r="K26" s="91">
        <v>377055182.52160001</v>
      </c>
      <c r="L26" s="91">
        <v>68555487.730000004</v>
      </c>
      <c r="M26" s="91">
        <v>89707899.849999994</v>
      </c>
      <c r="N26" s="91">
        <v>4529835.22</v>
      </c>
      <c r="O26" s="93">
        <v>1082055355.4323001</v>
      </c>
      <c r="P26" s="94">
        <v>0</v>
      </c>
      <c r="Q26" s="94">
        <f t="shared" si="2"/>
        <v>1082055355.4323001</v>
      </c>
      <c r="R26" s="94">
        <f t="shared" si="3"/>
        <v>4739081153.7144995</v>
      </c>
      <c r="S26" s="95">
        <f t="shared" si="4"/>
        <v>4548742385.3544998</v>
      </c>
      <c r="T26" s="62">
        <v>17</v>
      </c>
    </row>
    <row r="27" spans="1:20" ht="18" customHeight="1" x14ac:dyDescent="0.3">
      <c r="A27" s="62">
        <v>18</v>
      </c>
      <c r="B27" s="88" t="s">
        <v>40</v>
      </c>
      <c r="C27" s="96">
        <v>23</v>
      </c>
      <c r="D27" s="90">
        <v>3652135876.132</v>
      </c>
      <c r="E27" s="90">
        <v>0</v>
      </c>
      <c r="F27" s="91">
        <f t="shared" si="0"/>
        <v>3652135876.132</v>
      </c>
      <c r="G27" s="92">
        <v>216090724.37</v>
      </c>
      <c r="H27" s="92">
        <v>0</v>
      </c>
      <c r="I27" s="90">
        <v>203254936.77000001</v>
      </c>
      <c r="J27" s="93">
        <f t="shared" si="1"/>
        <v>3232790214.9920001</v>
      </c>
      <c r="K27" s="91">
        <v>441764001.77880001</v>
      </c>
      <c r="L27" s="91">
        <v>80320727.599999994</v>
      </c>
      <c r="M27" s="91">
        <v>105103238.64</v>
      </c>
      <c r="N27" s="91">
        <v>5307228.83</v>
      </c>
      <c r="O27" s="93">
        <v>1292207896.6610999</v>
      </c>
      <c r="P27" s="94">
        <v>0</v>
      </c>
      <c r="Q27" s="94">
        <f t="shared" si="2"/>
        <v>1292207896.6610999</v>
      </c>
      <c r="R27" s="94">
        <f t="shared" si="3"/>
        <v>5576838969.6418991</v>
      </c>
      <c r="S27" s="95">
        <f t="shared" si="4"/>
        <v>5157493308.5018997</v>
      </c>
      <c r="T27" s="62">
        <v>18</v>
      </c>
    </row>
    <row r="28" spans="1:20" ht="18" customHeight="1" x14ac:dyDescent="0.3">
      <c r="A28" s="62">
        <v>19</v>
      </c>
      <c r="B28" s="88" t="s">
        <v>41</v>
      </c>
      <c r="C28" s="96">
        <v>44</v>
      </c>
      <c r="D28" s="90">
        <v>4421317069.8991003</v>
      </c>
      <c r="E28" s="90">
        <v>0</v>
      </c>
      <c r="F28" s="91">
        <f t="shared" si="0"/>
        <v>4421317069.8991003</v>
      </c>
      <c r="G28" s="92">
        <v>74397424.819999993</v>
      </c>
      <c r="H28" s="92">
        <v>0</v>
      </c>
      <c r="I28" s="90">
        <v>416174682.57999998</v>
      </c>
      <c r="J28" s="93">
        <f t="shared" si="1"/>
        <v>3930744962.4991007</v>
      </c>
      <c r="K28" s="91">
        <v>534804505.6857</v>
      </c>
      <c r="L28" s="91">
        <v>97237182.849999994</v>
      </c>
      <c r="M28" s="91">
        <v>127239171.5</v>
      </c>
      <c r="N28" s="91">
        <v>6424991.3499999996</v>
      </c>
      <c r="O28" s="93">
        <v>1701011734.5764999</v>
      </c>
      <c r="P28" s="94">
        <v>0</v>
      </c>
      <c r="Q28" s="94">
        <f t="shared" si="2"/>
        <v>1701011734.5764999</v>
      </c>
      <c r="R28" s="94">
        <f t="shared" si="3"/>
        <v>6888034655.8613014</v>
      </c>
      <c r="S28" s="95">
        <f t="shared" si="4"/>
        <v>6397462548.4613018</v>
      </c>
      <c r="T28" s="62">
        <v>19</v>
      </c>
    </row>
    <row r="29" spans="1:20" ht="18" customHeight="1" x14ac:dyDescent="0.3">
      <c r="A29" s="62">
        <v>20</v>
      </c>
      <c r="B29" s="88" t="s">
        <v>42</v>
      </c>
      <c r="C29" s="96">
        <v>34</v>
      </c>
      <c r="D29" s="90">
        <v>3426394898.6956</v>
      </c>
      <c r="E29" s="90">
        <v>0</v>
      </c>
      <c r="F29" s="91">
        <f t="shared" si="0"/>
        <v>3426394898.6956</v>
      </c>
      <c r="G29" s="92">
        <v>98604111.140000001</v>
      </c>
      <c r="H29" s="92">
        <v>0</v>
      </c>
      <c r="I29" s="90">
        <v>219269775.66999999</v>
      </c>
      <c r="J29" s="93">
        <f t="shared" si="1"/>
        <v>3108521011.8856001</v>
      </c>
      <c r="K29" s="91">
        <v>414458271.39529997</v>
      </c>
      <c r="L29" s="91">
        <v>75356049.340000004</v>
      </c>
      <c r="M29" s="91">
        <v>98606736.689999998</v>
      </c>
      <c r="N29" s="91">
        <v>4979185.4400000004</v>
      </c>
      <c r="O29" s="93">
        <v>1173808672.1385</v>
      </c>
      <c r="P29" s="94">
        <v>0</v>
      </c>
      <c r="Q29" s="94">
        <f t="shared" si="2"/>
        <v>1173808672.1385</v>
      </c>
      <c r="R29" s="94">
        <f t="shared" si="3"/>
        <v>5193603813.6993999</v>
      </c>
      <c r="S29" s="95">
        <f t="shared" si="4"/>
        <v>4875729926.8894005</v>
      </c>
      <c r="T29" s="62">
        <v>20</v>
      </c>
    </row>
    <row r="30" spans="1:20" ht="18" customHeight="1" x14ac:dyDescent="0.3">
      <c r="A30" s="62">
        <v>21</v>
      </c>
      <c r="B30" s="88" t="s">
        <v>43</v>
      </c>
      <c r="C30" s="96">
        <v>21</v>
      </c>
      <c r="D30" s="90">
        <v>2943290312.4361</v>
      </c>
      <c r="E30" s="90">
        <v>0</v>
      </c>
      <c r="F30" s="91">
        <f t="shared" si="0"/>
        <v>2943290312.4361</v>
      </c>
      <c r="G30" s="92">
        <v>38965476.259999998</v>
      </c>
      <c r="H30" s="92">
        <v>0</v>
      </c>
      <c r="I30" s="90">
        <v>264239440.81</v>
      </c>
      <c r="J30" s="93">
        <f t="shared" si="1"/>
        <v>2640085395.3660998</v>
      </c>
      <c r="K30" s="91">
        <v>356021722.88169998</v>
      </c>
      <c r="L30" s="91">
        <v>64731222.340000004</v>
      </c>
      <c r="M30" s="91">
        <v>84703678.769999996</v>
      </c>
      <c r="N30" s="91">
        <v>4277145.1399999997</v>
      </c>
      <c r="O30" s="93">
        <v>941309284.33669996</v>
      </c>
      <c r="P30" s="94">
        <v>0</v>
      </c>
      <c r="Q30" s="94">
        <f t="shared" si="2"/>
        <v>941309284.33669996</v>
      </c>
      <c r="R30" s="94">
        <f t="shared" si="3"/>
        <v>4394333365.9045</v>
      </c>
      <c r="S30" s="95">
        <f t="shared" si="4"/>
        <v>4091128448.8344998</v>
      </c>
      <c r="T30" s="62">
        <v>21</v>
      </c>
    </row>
    <row r="31" spans="1:20" ht="18" customHeight="1" x14ac:dyDescent="0.3">
      <c r="A31" s="62">
        <v>22</v>
      </c>
      <c r="B31" s="88" t="s">
        <v>44</v>
      </c>
      <c r="C31" s="96">
        <v>21</v>
      </c>
      <c r="D31" s="90">
        <v>3080736406.0146999</v>
      </c>
      <c r="E31" s="90">
        <v>0</v>
      </c>
      <c r="F31" s="91">
        <f t="shared" si="0"/>
        <v>3080736406.0146999</v>
      </c>
      <c r="G31" s="92">
        <v>27649103.5</v>
      </c>
      <c r="H31" s="92">
        <v>117593824.09999999</v>
      </c>
      <c r="I31" s="90">
        <v>440272884.06999999</v>
      </c>
      <c r="J31" s="93">
        <f t="shared" si="1"/>
        <v>2495220594.3446999</v>
      </c>
      <c r="K31" s="91">
        <v>372647264.31489998</v>
      </c>
      <c r="L31" s="91">
        <v>67754048.060000002</v>
      </c>
      <c r="M31" s="91">
        <v>88659180.450000003</v>
      </c>
      <c r="N31" s="91">
        <v>4476879.7300000004</v>
      </c>
      <c r="O31" s="93">
        <v>938766453.29970002</v>
      </c>
      <c r="P31" s="94">
        <v>0</v>
      </c>
      <c r="Q31" s="94">
        <f t="shared" si="2"/>
        <v>938766453.29970002</v>
      </c>
      <c r="R31" s="94">
        <f t="shared" si="3"/>
        <v>4553040231.8692999</v>
      </c>
      <c r="S31" s="95">
        <f t="shared" si="4"/>
        <v>3967524420.1992998</v>
      </c>
      <c r="T31" s="62">
        <v>22</v>
      </c>
    </row>
    <row r="32" spans="1:20" ht="18" customHeight="1" x14ac:dyDescent="0.3">
      <c r="A32" s="62">
        <v>23</v>
      </c>
      <c r="B32" s="88" t="s">
        <v>45</v>
      </c>
      <c r="C32" s="96">
        <v>16</v>
      </c>
      <c r="D32" s="90">
        <v>2481213475.4391999</v>
      </c>
      <c r="E32" s="90">
        <v>0</v>
      </c>
      <c r="F32" s="91">
        <f t="shared" si="0"/>
        <v>2481213475.4391999</v>
      </c>
      <c r="G32" s="92">
        <v>39742879.329999998</v>
      </c>
      <c r="H32" s="92">
        <v>0</v>
      </c>
      <c r="I32" s="90">
        <v>456735092.51999998</v>
      </c>
      <c r="J32" s="93">
        <f t="shared" si="1"/>
        <v>1984735503.5892</v>
      </c>
      <c r="K32" s="91">
        <v>300128700.39719999</v>
      </c>
      <c r="L32" s="91">
        <v>54568854.619999997</v>
      </c>
      <c r="M32" s="91">
        <v>71405769.349999994</v>
      </c>
      <c r="N32" s="91">
        <v>3605662.04</v>
      </c>
      <c r="O32" s="93">
        <v>865451596.07140005</v>
      </c>
      <c r="P32" s="94">
        <v>0</v>
      </c>
      <c r="Q32" s="94">
        <f t="shared" si="2"/>
        <v>865451596.07140005</v>
      </c>
      <c r="R32" s="94">
        <f t="shared" si="3"/>
        <v>3776374057.9177999</v>
      </c>
      <c r="S32" s="95">
        <f t="shared" si="4"/>
        <v>3279896086.0678</v>
      </c>
      <c r="T32" s="62">
        <v>23</v>
      </c>
    </row>
    <row r="33" spans="1:20" ht="18" customHeight="1" x14ac:dyDescent="0.3">
      <c r="A33" s="62">
        <v>24</v>
      </c>
      <c r="B33" s="88" t="s">
        <v>46</v>
      </c>
      <c r="C33" s="96">
        <v>20</v>
      </c>
      <c r="D33" s="90">
        <v>3734089089.2775002</v>
      </c>
      <c r="E33" s="90">
        <v>0</v>
      </c>
      <c r="F33" s="91">
        <f t="shared" si="0"/>
        <v>3734089089.2775002</v>
      </c>
      <c r="G33" s="92">
        <v>926864967.20000005</v>
      </c>
      <c r="H33" s="92">
        <v>2000000000</v>
      </c>
      <c r="I33" s="90">
        <v>0</v>
      </c>
      <c r="J33" s="93">
        <f t="shared" si="1"/>
        <v>807224122.07750034</v>
      </c>
      <c r="K33" s="91">
        <v>451677099.38129997</v>
      </c>
      <c r="L33" s="91">
        <v>82123108.980000004</v>
      </c>
      <c r="M33" s="91">
        <v>107461734.70999999</v>
      </c>
      <c r="N33" s="91">
        <v>5426322</v>
      </c>
      <c r="O33" s="93">
        <v>8493352348.7108002</v>
      </c>
      <c r="P33" s="94">
        <v>1000000000</v>
      </c>
      <c r="Q33" s="94">
        <f t="shared" si="2"/>
        <v>7493352348.7108002</v>
      </c>
      <c r="R33" s="94">
        <f t="shared" si="3"/>
        <v>12874129703.059601</v>
      </c>
      <c r="S33" s="95">
        <f t="shared" si="4"/>
        <v>8947264735.8596001</v>
      </c>
      <c r="T33" s="62">
        <v>24</v>
      </c>
    </row>
    <row r="34" spans="1:20" ht="18" customHeight="1" x14ac:dyDescent="0.3">
      <c r="A34" s="62">
        <v>25</v>
      </c>
      <c r="B34" s="88" t="s">
        <v>47</v>
      </c>
      <c r="C34" s="96">
        <v>13</v>
      </c>
      <c r="D34" s="90">
        <v>2570542492.0742002</v>
      </c>
      <c r="E34" s="90">
        <v>0</v>
      </c>
      <c r="F34" s="91">
        <f t="shared" si="0"/>
        <v>2570542492.0742002</v>
      </c>
      <c r="G34" s="92">
        <v>31079742.059999999</v>
      </c>
      <c r="H34" s="92">
        <v>226360533.05000001</v>
      </c>
      <c r="I34" s="90">
        <v>124304116.61</v>
      </c>
      <c r="J34" s="93">
        <f t="shared" si="1"/>
        <v>2188798100.3541999</v>
      </c>
      <c r="K34" s="91">
        <v>310933978.51450002</v>
      </c>
      <c r="L34" s="91">
        <v>56533450.640000001</v>
      </c>
      <c r="M34" s="91">
        <v>73976530.480000004</v>
      </c>
      <c r="N34" s="91">
        <v>3735473.62</v>
      </c>
      <c r="O34" s="93">
        <v>817013457.27999997</v>
      </c>
      <c r="P34" s="94">
        <v>0</v>
      </c>
      <c r="Q34" s="94">
        <f t="shared" si="2"/>
        <v>817013457.27999997</v>
      </c>
      <c r="R34" s="94">
        <f t="shared" si="3"/>
        <v>3832735382.6086998</v>
      </c>
      <c r="S34" s="95">
        <f t="shared" si="4"/>
        <v>3450990990.8886995</v>
      </c>
      <c r="T34" s="62">
        <v>25</v>
      </c>
    </row>
    <row r="35" spans="1:20" ht="18" customHeight="1" x14ac:dyDescent="0.3">
      <c r="A35" s="62">
        <v>26</v>
      </c>
      <c r="B35" s="88" t="s">
        <v>48</v>
      </c>
      <c r="C35" s="96">
        <v>25</v>
      </c>
      <c r="D35" s="90">
        <v>3301747380.1921</v>
      </c>
      <c r="E35" s="90">
        <v>0</v>
      </c>
      <c r="F35" s="91">
        <f t="shared" si="0"/>
        <v>3301747380.1921</v>
      </c>
      <c r="G35" s="92">
        <v>35000178.170000002</v>
      </c>
      <c r="H35" s="92">
        <v>275631992.38</v>
      </c>
      <c r="I35" s="90">
        <v>288688484.70999998</v>
      </c>
      <c r="J35" s="93">
        <f t="shared" si="1"/>
        <v>2702426724.9320998</v>
      </c>
      <c r="K35" s="91">
        <v>399380851.37220001</v>
      </c>
      <c r="L35" s="91">
        <v>72614700.25</v>
      </c>
      <c r="M35" s="91">
        <v>95019559.670000002</v>
      </c>
      <c r="N35" s="91">
        <v>4798049.55</v>
      </c>
      <c r="O35" s="93">
        <v>1027207771.0294</v>
      </c>
      <c r="P35" s="94">
        <v>0</v>
      </c>
      <c r="Q35" s="94">
        <f t="shared" si="2"/>
        <v>1027207771.0294</v>
      </c>
      <c r="R35" s="94">
        <f t="shared" si="3"/>
        <v>4900768312.0637007</v>
      </c>
      <c r="S35" s="95">
        <f t="shared" si="4"/>
        <v>4301447656.8037004</v>
      </c>
      <c r="T35" s="62">
        <v>26</v>
      </c>
    </row>
    <row r="36" spans="1:20" ht="18" customHeight="1" x14ac:dyDescent="0.3">
      <c r="A36" s="62">
        <v>27</v>
      </c>
      <c r="B36" s="88" t="s">
        <v>49</v>
      </c>
      <c r="C36" s="96">
        <v>20</v>
      </c>
      <c r="D36" s="90">
        <v>2589633915.6985002</v>
      </c>
      <c r="E36" s="90">
        <v>0</v>
      </c>
      <c r="F36" s="91">
        <f t="shared" si="0"/>
        <v>2589633915.6985002</v>
      </c>
      <c r="G36" s="92">
        <v>75985872.060000002</v>
      </c>
      <c r="H36" s="92">
        <v>0</v>
      </c>
      <c r="I36" s="90">
        <v>1133331119.97</v>
      </c>
      <c r="J36" s="93">
        <f t="shared" si="1"/>
        <v>1380316923.6685002</v>
      </c>
      <c r="K36" s="91">
        <v>313243285.72149998</v>
      </c>
      <c r="L36" s="91">
        <v>56953324.68</v>
      </c>
      <c r="M36" s="91">
        <v>74525954.310000002</v>
      </c>
      <c r="N36" s="91">
        <v>3763216.99</v>
      </c>
      <c r="O36" s="93">
        <v>1063576206.705</v>
      </c>
      <c r="P36" s="94">
        <v>0</v>
      </c>
      <c r="Q36" s="94">
        <f t="shared" si="2"/>
        <v>1063576206.705</v>
      </c>
      <c r="R36" s="94">
        <f t="shared" si="3"/>
        <v>4101695904.1049995</v>
      </c>
      <c r="S36" s="95">
        <f t="shared" si="4"/>
        <v>2892378912.0750003</v>
      </c>
      <c r="T36" s="62">
        <v>27</v>
      </c>
    </row>
    <row r="37" spans="1:20" ht="18" customHeight="1" x14ac:dyDescent="0.3">
      <c r="A37" s="62">
        <v>28</v>
      </c>
      <c r="B37" s="88" t="s">
        <v>50</v>
      </c>
      <c r="C37" s="96">
        <v>18</v>
      </c>
      <c r="D37" s="90">
        <v>2594764270.5074</v>
      </c>
      <c r="E37" s="90">
        <v>922424595.80690002</v>
      </c>
      <c r="F37" s="91">
        <f t="shared" si="0"/>
        <v>3517188866.3143001</v>
      </c>
      <c r="G37" s="92">
        <v>76149030.519999996</v>
      </c>
      <c r="H37" s="92">
        <v>307710850.69999999</v>
      </c>
      <c r="I37" s="90">
        <v>293823281.24000001</v>
      </c>
      <c r="J37" s="93">
        <f t="shared" si="1"/>
        <v>2839505703.8543005</v>
      </c>
      <c r="K37" s="91">
        <v>485467931.25169998</v>
      </c>
      <c r="L37" s="91">
        <v>88266896.590000004</v>
      </c>
      <c r="M37" s="91">
        <v>115501153.6119</v>
      </c>
      <c r="N37" s="91">
        <v>5635479.9400000004</v>
      </c>
      <c r="O37" s="93">
        <v>965543496.71220005</v>
      </c>
      <c r="P37" s="94">
        <v>0</v>
      </c>
      <c r="Q37" s="94">
        <f t="shared" si="2"/>
        <v>965543496.71220005</v>
      </c>
      <c r="R37" s="94">
        <f t="shared" si="3"/>
        <v>5177603824.4201002</v>
      </c>
      <c r="S37" s="95">
        <f t="shared" si="4"/>
        <v>4499920661.9601002</v>
      </c>
      <c r="T37" s="62">
        <v>28</v>
      </c>
    </row>
    <row r="38" spans="1:20" ht="18" customHeight="1" x14ac:dyDescent="0.3">
      <c r="A38" s="62">
        <v>29</v>
      </c>
      <c r="B38" s="88" t="s">
        <v>51</v>
      </c>
      <c r="C38" s="96">
        <v>30</v>
      </c>
      <c r="D38" s="90">
        <v>2542160778.6556001</v>
      </c>
      <c r="E38" s="90">
        <v>0</v>
      </c>
      <c r="F38" s="91">
        <f t="shared" si="0"/>
        <v>2542160778.6556001</v>
      </c>
      <c r="G38" s="92">
        <v>97150687.530000001</v>
      </c>
      <c r="H38" s="92">
        <v>945881467</v>
      </c>
      <c r="I38" s="90">
        <v>1375047323.53</v>
      </c>
      <c r="J38" s="93">
        <f t="shared" si="1"/>
        <v>124081300.59559989</v>
      </c>
      <c r="K38" s="91">
        <v>307500913.6663</v>
      </c>
      <c r="L38" s="91">
        <v>55909257.030000001</v>
      </c>
      <c r="M38" s="91">
        <v>73159745.430000007</v>
      </c>
      <c r="N38" s="91">
        <v>3694229.74</v>
      </c>
      <c r="O38" s="93">
        <v>953423316.14040005</v>
      </c>
      <c r="P38" s="94">
        <v>0</v>
      </c>
      <c r="Q38" s="94">
        <f t="shared" si="2"/>
        <v>953423316.14040005</v>
      </c>
      <c r="R38" s="94">
        <f t="shared" si="3"/>
        <v>3935848240.6622996</v>
      </c>
      <c r="S38" s="95">
        <f t="shared" si="4"/>
        <v>1517768762.6023002</v>
      </c>
      <c r="T38" s="62">
        <v>29</v>
      </c>
    </row>
    <row r="39" spans="1:20" ht="18" customHeight="1" x14ac:dyDescent="0.3">
      <c r="A39" s="62">
        <v>30</v>
      </c>
      <c r="B39" s="88" t="s">
        <v>52</v>
      </c>
      <c r="C39" s="96">
        <v>33</v>
      </c>
      <c r="D39" s="90">
        <v>3126358273.7778001</v>
      </c>
      <c r="E39" s="90">
        <v>0</v>
      </c>
      <c r="F39" s="91">
        <f t="shared" si="0"/>
        <v>3126358273.7778001</v>
      </c>
      <c r="G39" s="92">
        <v>125101279.56</v>
      </c>
      <c r="H39" s="92">
        <v>99912935</v>
      </c>
      <c r="I39" s="90">
        <v>456777987.94999999</v>
      </c>
      <c r="J39" s="93">
        <f t="shared" si="1"/>
        <v>2444566071.2678003</v>
      </c>
      <c r="K39" s="91">
        <v>378165706.0036</v>
      </c>
      <c r="L39" s="91">
        <v>68757401.090000004</v>
      </c>
      <c r="M39" s="91">
        <v>89972112.439999998</v>
      </c>
      <c r="N39" s="91">
        <v>4543176.74</v>
      </c>
      <c r="O39" s="93">
        <v>1490819271.0404999</v>
      </c>
      <c r="P39" s="94">
        <v>0</v>
      </c>
      <c r="Q39" s="94">
        <f t="shared" si="2"/>
        <v>1490819271.0404999</v>
      </c>
      <c r="R39" s="94">
        <f t="shared" si="3"/>
        <v>5158615941.0918999</v>
      </c>
      <c r="S39" s="95">
        <f t="shared" si="4"/>
        <v>4476823738.5819006</v>
      </c>
      <c r="T39" s="62">
        <v>30</v>
      </c>
    </row>
    <row r="40" spans="1:20" ht="18" customHeight="1" x14ac:dyDescent="0.3">
      <c r="A40" s="62">
        <v>31</v>
      </c>
      <c r="B40" s="88" t="s">
        <v>53</v>
      </c>
      <c r="C40" s="96">
        <v>17</v>
      </c>
      <c r="D40" s="90">
        <v>2910742578.5458999</v>
      </c>
      <c r="E40" s="90">
        <v>0</v>
      </c>
      <c r="F40" s="91">
        <f t="shared" si="0"/>
        <v>2910742578.5458999</v>
      </c>
      <c r="G40" s="92">
        <v>23038723.309999999</v>
      </c>
      <c r="H40" s="92">
        <v>400864283.51999998</v>
      </c>
      <c r="I40" s="90">
        <v>519359488.18000001</v>
      </c>
      <c r="J40" s="93">
        <f t="shared" si="1"/>
        <v>1967480083.5358999</v>
      </c>
      <c r="K40" s="91">
        <v>352084734.31940001</v>
      </c>
      <c r="L40" s="91">
        <v>64015406.240000002</v>
      </c>
      <c r="M40" s="91">
        <v>83767001.620000005</v>
      </c>
      <c r="N40" s="91">
        <v>4229847.26</v>
      </c>
      <c r="O40" s="93">
        <v>964255111.34860003</v>
      </c>
      <c r="P40" s="94">
        <v>0</v>
      </c>
      <c r="Q40" s="94">
        <f t="shared" si="2"/>
        <v>964255111.34860003</v>
      </c>
      <c r="R40" s="94">
        <f t="shared" si="3"/>
        <v>4379094679.3338995</v>
      </c>
      <c r="S40" s="95">
        <f t="shared" si="4"/>
        <v>3435832184.3238997</v>
      </c>
      <c r="T40" s="62">
        <v>31</v>
      </c>
    </row>
    <row r="41" spans="1:20" ht="18" customHeight="1" x14ac:dyDescent="0.3">
      <c r="A41" s="62">
        <v>32</v>
      </c>
      <c r="B41" s="88" t="s">
        <v>54</v>
      </c>
      <c r="C41" s="96">
        <v>23</v>
      </c>
      <c r="D41" s="90">
        <v>3006108333.9098001</v>
      </c>
      <c r="E41" s="90">
        <v>7115218027.0867004</v>
      </c>
      <c r="F41" s="91">
        <f t="shared" si="0"/>
        <v>10121326360.9965</v>
      </c>
      <c r="G41" s="92">
        <v>277644002.13999999</v>
      </c>
      <c r="H41" s="92">
        <v>0</v>
      </c>
      <c r="I41" s="90">
        <v>523282937.88</v>
      </c>
      <c r="J41" s="93">
        <f t="shared" si="1"/>
        <v>9320399420.9765015</v>
      </c>
      <c r="K41" s="91">
        <v>1608163805.0743999</v>
      </c>
      <c r="L41" s="91">
        <v>292393419.10000002</v>
      </c>
      <c r="M41" s="91">
        <v>382609772.38950002</v>
      </c>
      <c r="N41" s="91">
        <v>17892785.77</v>
      </c>
      <c r="O41" s="93">
        <v>1375921854.3822999</v>
      </c>
      <c r="P41" s="94">
        <v>0</v>
      </c>
      <c r="Q41" s="94">
        <f t="shared" si="2"/>
        <v>1375921854.3822999</v>
      </c>
      <c r="R41" s="94">
        <f t="shared" si="3"/>
        <v>13798307997.7127</v>
      </c>
      <c r="S41" s="95">
        <f t="shared" si="4"/>
        <v>12997381057.692701</v>
      </c>
      <c r="T41" s="62">
        <v>32</v>
      </c>
    </row>
    <row r="42" spans="1:20" ht="18" customHeight="1" x14ac:dyDescent="0.3">
      <c r="A42" s="62">
        <v>33</v>
      </c>
      <c r="B42" s="88" t="s">
        <v>55</v>
      </c>
      <c r="C42" s="96">
        <v>23</v>
      </c>
      <c r="D42" s="90">
        <v>3071969814.5693998</v>
      </c>
      <c r="E42" s="90">
        <v>0</v>
      </c>
      <c r="F42" s="91">
        <f t="shared" si="0"/>
        <v>3071969814.5693998</v>
      </c>
      <c r="G42" s="92">
        <v>35530162.539999999</v>
      </c>
      <c r="H42" s="92">
        <v>0</v>
      </c>
      <c r="I42" s="90">
        <v>276184462.77999997</v>
      </c>
      <c r="J42" s="93">
        <f t="shared" si="1"/>
        <v>2760255189.2494001</v>
      </c>
      <c r="K42" s="91">
        <v>371586853.46210003</v>
      </c>
      <c r="L42" s="91">
        <v>67561246.079999998</v>
      </c>
      <c r="M42" s="91">
        <v>88406890.5</v>
      </c>
      <c r="N42" s="91">
        <v>4464140.25</v>
      </c>
      <c r="O42" s="93">
        <v>977124362.76820004</v>
      </c>
      <c r="P42" s="94">
        <v>0</v>
      </c>
      <c r="Q42" s="94">
        <f t="shared" si="2"/>
        <v>977124362.76820004</v>
      </c>
      <c r="R42" s="94">
        <f t="shared" si="3"/>
        <v>4581113307.6296997</v>
      </c>
      <c r="S42" s="95">
        <f t="shared" si="4"/>
        <v>4269398682.3097</v>
      </c>
      <c r="T42" s="62">
        <v>33</v>
      </c>
    </row>
    <row r="43" spans="1:20" ht="18" customHeight="1" x14ac:dyDescent="0.3">
      <c r="A43" s="62">
        <v>34</v>
      </c>
      <c r="B43" s="88" t="s">
        <v>56</v>
      </c>
      <c r="C43" s="96">
        <v>16</v>
      </c>
      <c r="D43" s="90">
        <v>2685029967.6444001</v>
      </c>
      <c r="E43" s="90">
        <v>0</v>
      </c>
      <c r="F43" s="91">
        <f t="shared" si="0"/>
        <v>2685029967.6444001</v>
      </c>
      <c r="G43" s="92">
        <v>17020078.039999999</v>
      </c>
      <c r="H43" s="92">
        <v>0</v>
      </c>
      <c r="I43" s="90">
        <v>400446719.68000001</v>
      </c>
      <c r="J43" s="93">
        <f t="shared" si="1"/>
        <v>2267563169.9244003</v>
      </c>
      <c r="K43" s="91">
        <v>324782435.16469997</v>
      </c>
      <c r="L43" s="91">
        <v>59051351.850000001</v>
      </c>
      <c r="M43" s="91">
        <v>77271316.019999996</v>
      </c>
      <c r="N43" s="91">
        <v>3901845.09</v>
      </c>
      <c r="O43" s="93">
        <v>837537508.17799997</v>
      </c>
      <c r="P43" s="94">
        <v>0</v>
      </c>
      <c r="Q43" s="94">
        <f t="shared" si="2"/>
        <v>837537508.17799997</v>
      </c>
      <c r="R43" s="94">
        <f t="shared" si="3"/>
        <v>3987574423.9471002</v>
      </c>
      <c r="S43" s="95">
        <f t="shared" si="4"/>
        <v>3570107626.2271004</v>
      </c>
      <c r="T43" s="62">
        <v>34</v>
      </c>
    </row>
    <row r="44" spans="1:20" ht="18" customHeight="1" x14ac:dyDescent="0.3">
      <c r="A44" s="62">
        <v>35</v>
      </c>
      <c r="B44" s="88" t="s">
        <v>57</v>
      </c>
      <c r="C44" s="96">
        <v>17</v>
      </c>
      <c r="D44" s="90">
        <v>2767921220.7161002</v>
      </c>
      <c r="E44" s="90">
        <v>0</v>
      </c>
      <c r="F44" s="91">
        <f t="shared" si="0"/>
        <v>2767921220.7161002</v>
      </c>
      <c r="G44" s="92">
        <v>31943044.920000002</v>
      </c>
      <c r="H44" s="92">
        <v>0</v>
      </c>
      <c r="I44" s="90">
        <v>89972595.590000004</v>
      </c>
      <c r="J44" s="93">
        <f t="shared" si="1"/>
        <v>2646005580.2061</v>
      </c>
      <c r="K44" s="91">
        <v>334808998.49959999</v>
      </c>
      <c r="L44" s="91">
        <v>60874363.359999999</v>
      </c>
      <c r="M44" s="91">
        <v>79656807.540000007</v>
      </c>
      <c r="N44" s="91">
        <v>4022301.41</v>
      </c>
      <c r="O44" s="93">
        <v>887339866.08350003</v>
      </c>
      <c r="P44" s="94">
        <v>0</v>
      </c>
      <c r="Q44" s="94">
        <f t="shared" si="2"/>
        <v>887339866.08350003</v>
      </c>
      <c r="R44" s="94">
        <f t="shared" si="3"/>
        <v>4134623557.6092</v>
      </c>
      <c r="S44" s="95">
        <f t="shared" si="4"/>
        <v>4012707917.0991998</v>
      </c>
      <c r="T44" s="62">
        <v>35</v>
      </c>
    </row>
    <row r="45" spans="1:20" ht="18" customHeight="1" thickBot="1" x14ac:dyDescent="0.35">
      <c r="A45" s="62">
        <v>36</v>
      </c>
      <c r="B45" s="88" t="s">
        <v>58</v>
      </c>
      <c r="C45" s="96">
        <v>14</v>
      </c>
      <c r="D45" s="90">
        <v>2773816084.698</v>
      </c>
      <c r="E45" s="90">
        <v>0</v>
      </c>
      <c r="F45" s="91">
        <f t="shared" si="0"/>
        <v>2773816084.698</v>
      </c>
      <c r="G45" s="92">
        <v>26330741.670000002</v>
      </c>
      <c r="H45" s="92">
        <v>488822936.86000001</v>
      </c>
      <c r="I45" s="90">
        <v>518487915.94999999</v>
      </c>
      <c r="J45" s="93">
        <f t="shared" si="1"/>
        <v>1740174490.2179997</v>
      </c>
      <c r="K45" s="91">
        <v>335522043.90390003</v>
      </c>
      <c r="L45" s="91">
        <v>61004007.979999997</v>
      </c>
      <c r="M45" s="91">
        <v>79826453.280000001</v>
      </c>
      <c r="N45" s="91">
        <v>4030867.74</v>
      </c>
      <c r="O45" s="93">
        <v>927270110.38689995</v>
      </c>
      <c r="P45" s="94">
        <v>0</v>
      </c>
      <c r="Q45" s="94">
        <f t="shared" si="2"/>
        <v>927270110.38689995</v>
      </c>
      <c r="R45" s="94">
        <f t="shared" si="3"/>
        <v>4181469567.9888</v>
      </c>
      <c r="S45" s="95">
        <f t="shared" si="4"/>
        <v>3147827973.5087996</v>
      </c>
      <c r="T45" s="62">
        <v>36</v>
      </c>
    </row>
    <row r="46" spans="1:20" ht="18" customHeight="1" thickTop="1" thickBot="1" x14ac:dyDescent="0.35">
      <c r="A46" s="62"/>
      <c r="B46" s="134" t="s">
        <v>877</v>
      </c>
      <c r="C46" s="135"/>
      <c r="D46" s="97">
        <f>SUM(D10:D45)</f>
        <v>105700002940.44389</v>
      </c>
      <c r="E46" s="97">
        <f t="shared" ref="E46:S46" si="5">SUM(E10:E45)</f>
        <v>39593612127.325104</v>
      </c>
      <c r="F46" s="97">
        <f t="shared" si="5"/>
        <v>145293615067.76898</v>
      </c>
      <c r="G46" s="97">
        <f t="shared" si="5"/>
        <v>3140683211.29</v>
      </c>
      <c r="H46" s="97">
        <f t="shared" si="5"/>
        <v>6858821848.8999987</v>
      </c>
      <c r="I46" s="97">
        <f t="shared" si="5"/>
        <v>17337189639.091698</v>
      </c>
      <c r="J46" s="97">
        <f t="shared" si="5"/>
        <v>117956920368.48734</v>
      </c>
      <c r="K46" s="97">
        <f t="shared" si="5"/>
        <v>19935519999.999897</v>
      </c>
      <c r="L46" s="97">
        <f t="shared" si="5"/>
        <v>3624639999.9899998</v>
      </c>
      <c r="M46" s="97">
        <f t="shared" si="5"/>
        <v>4743002389.1878996</v>
      </c>
      <c r="N46" s="97">
        <f t="shared" si="5"/>
        <v>231300123.04000002</v>
      </c>
      <c r="O46" s="97">
        <f t="shared" si="5"/>
        <v>44247121758.85511</v>
      </c>
      <c r="P46" s="97">
        <f t="shared" ref="P46" si="6">SUM(P10:P45)</f>
        <v>1000000000</v>
      </c>
      <c r="Q46" s="94">
        <f t="shared" si="2"/>
        <v>43247121758.85511</v>
      </c>
      <c r="R46" s="97">
        <f t="shared" si="5"/>
        <v>218075199338.84186</v>
      </c>
      <c r="S46" s="97">
        <f t="shared" si="5"/>
        <v>189738504639.56024</v>
      </c>
    </row>
    <row r="47" spans="1:20" ht="13.5" thickTop="1" x14ac:dyDescent="0.3">
      <c r="B47" s="30" t="s">
        <v>17</v>
      </c>
      <c r="I47" s="73"/>
      <c r="J47" s="73"/>
      <c r="K47" s="73"/>
      <c r="L47" s="73"/>
      <c r="M47" s="73"/>
      <c r="N47" s="79"/>
      <c r="O47" s="76"/>
      <c r="P47" s="76"/>
      <c r="Q47" s="76"/>
    </row>
    <row r="48" spans="1:20" x14ac:dyDescent="0.3">
      <c r="B48" s="30" t="s">
        <v>918</v>
      </c>
      <c r="I48" s="79"/>
      <c r="J48" s="73"/>
      <c r="K48" s="73"/>
      <c r="L48" s="73"/>
      <c r="M48" s="73"/>
    </row>
    <row r="49" spans="1:19" x14ac:dyDescent="0.3">
      <c r="C49" s="80" t="s">
        <v>21</v>
      </c>
      <c r="I49" s="73"/>
    </row>
    <row r="50" spans="1:19" x14ac:dyDescent="0.3">
      <c r="C50" s="80"/>
      <c r="R50" s="73"/>
      <c r="S50" s="79"/>
    </row>
    <row r="51" spans="1:19" x14ac:dyDescent="0.3">
      <c r="I51" s="73"/>
    </row>
    <row r="53" spans="1:19" ht="20.5" x14ac:dyDescent="0.45">
      <c r="A53" s="98" t="s">
        <v>910</v>
      </c>
    </row>
  </sheetData>
  <mergeCells count="22">
    <mergeCell ref="A2:P2"/>
    <mergeCell ref="N7:N8"/>
    <mergeCell ref="A4:S4"/>
    <mergeCell ref="A7:A8"/>
    <mergeCell ref="T7:T8"/>
    <mergeCell ref="D5:S5"/>
    <mergeCell ref="J7:J8"/>
    <mergeCell ref="O7:O8"/>
    <mergeCell ref="R7:R8"/>
    <mergeCell ref="S7:S8"/>
    <mergeCell ref="K7:K8"/>
    <mergeCell ref="L7:L8"/>
    <mergeCell ref="M7:M8"/>
    <mergeCell ref="P7:P8"/>
    <mergeCell ref="Q7:Q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Y415"/>
  <sheetViews>
    <sheetView tabSelected="1" topLeftCell="B4" zoomScale="58" workbookViewId="0">
      <pane xSplit="3" ySplit="3" topLeftCell="T360" activePane="bottomRight" state="frozen"/>
      <selection activeCell="B4" sqref="B4"/>
      <selection pane="topRight" activeCell="E4" sqref="E4"/>
      <selection pane="bottomLeft" activeCell="B7" sqref="B7"/>
      <selection pane="bottomRight" activeCell="Z414" sqref="Z414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6" width="17.1796875" customWidth="1"/>
    <col min="7" max="7" width="19.81640625" customWidth="1"/>
    <col min="8" max="10" width="22" customWidth="1"/>
    <col min="11" max="11" width="18.453125" customWidth="1"/>
    <col min="12" max="12" width="19.7265625" bestFit="1" customWidth="1"/>
    <col min="13" max="13" width="0.7265625" customWidth="1"/>
    <col min="14" max="14" width="4.7265625" style="13" customWidth="1"/>
    <col min="15" max="15" width="13" customWidth="1"/>
    <col min="16" max="16" width="9.453125" bestFit="1" customWidth="1"/>
    <col min="17" max="17" width="22.26953125" customWidth="1"/>
    <col min="18" max="19" width="18.7265625" customWidth="1"/>
    <col min="20" max="23" width="21.81640625" customWidth="1"/>
    <col min="24" max="24" width="18.7265625" customWidth="1"/>
    <col min="25" max="25" width="22.1796875" bestFit="1" customWidth="1"/>
  </cols>
  <sheetData>
    <row r="1" spans="1:25" ht="25" x14ac:dyDescent="0.5">
      <c r="A1" s="141" t="s">
        <v>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5" ht="25" hidden="1" x14ac:dyDescent="0.5">
      <c r="A2" s="18"/>
      <c r="B2" s="18"/>
      <c r="C2" s="18"/>
      <c r="D2" s="18"/>
      <c r="E2" s="18"/>
      <c r="F2" s="28"/>
      <c r="G2" s="18"/>
      <c r="H2" s="18"/>
      <c r="I2" s="28"/>
      <c r="J2" s="28"/>
      <c r="K2" s="18"/>
      <c r="L2" s="18"/>
      <c r="M2" s="18"/>
      <c r="N2" s="18"/>
      <c r="O2" s="18"/>
      <c r="P2" s="18"/>
      <c r="Q2" s="18"/>
      <c r="R2" s="18"/>
      <c r="S2" s="28"/>
      <c r="T2" s="18"/>
      <c r="U2" s="18"/>
      <c r="V2" s="28"/>
      <c r="W2" s="28"/>
      <c r="X2" s="18"/>
      <c r="Y2" s="18"/>
    </row>
    <row r="3" spans="1:25" ht="17.5" x14ac:dyDescent="0.35">
      <c r="M3" s="16" t="s">
        <v>14</v>
      </c>
    </row>
    <row r="4" spans="1:25" ht="45" customHeight="1" x14ac:dyDescent="0.4">
      <c r="B4" s="146" t="s">
        <v>917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x14ac:dyDescent="0.25">
      <c r="M5" s="13">
        <v>0</v>
      </c>
    </row>
    <row r="6" spans="1:25" ht="91.5" customHeight="1" x14ac:dyDescent="0.3">
      <c r="A6" s="9" t="s">
        <v>0</v>
      </c>
      <c r="B6" s="2" t="s">
        <v>7</v>
      </c>
      <c r="C6" s="2" t="s">
        <v>0</v>
      </c>
      <c r="D6" s="2" t="s">
        <v>8</v>
      </c>
      <c r="E6" s="2" t="s">
        <v>4</v>
      </c>
      <c r="F6" s="2" t="s">
        <v>878</v>
      </c>
      <c r="G6" s="2" t="s">
        <v>22</v>
      </c>
      <c r="H6" s="2" t="s">
        <v>922</v>
      </c>
      <c r="I6" s="2" t="s">
        <v>928</v>
      </c>
      <c r="J6" s="2" t="s">
        <v>931</v>
      </c>
      <c r="K6" s="2" t="s">
        <v>9</v>
      </c>
      <c r="L6" s="2" t="s">
        <v>15</v>
      </c>
      <c r="M6" s="7"/>
      <c r="N6" s="14"/>
      <c r="O6" s="2" t="s">
        <v>7</v>
      </c>
      <c r="P6" s="2" t="s">
        <v>0</v>
      </c>
      <c r="Q6" s="2" t="s">
        <v>8</v>
      </c>
      <c r="R6" s="2" t="s">
        <v>4</v>
      </c>
      <c r="S6" s="2" t="s">
        <v>878</v>
      </c>
      <c r="T6" s="2" t="s">
        <v>22</v>
      </c>
      <c r="U6" s="2" t="s">
        <v>922</v>
      </c>
      <c r="V6" s="2" t="s">
        <v>928</v>
      </c>
      <c r="W6" s="2" t="s">
        <v>931</v>
      </c>
      <c r="X6" s="2" t="s">
        <v>9</v>
      </c>
      <c r="Y6" s="2" t="s">
        <v>15</v>
      </c>
    </row>
    <row r="7" spans="1:25" ht="15" x14ac:dyDescent="0.3">
      <c r="A7" s="1"/>
      <c r="B7" s="1"/>
      <c r="C7" s="1"/>
      <c r="D7" s="1"/>
      <c r="E7" s="63" t="s">
        <v>902</v>
      </c>
      <c r="F7" s="63" t="s">
        <v>902</v>
      </c>
      <c r="G7" s="63" t="s">
        <v>902</v>
      </c>
      <c r="H7" s="63" t="s">
        <v>902</v>
      </c>
      <c r="I7" s="63" t="s">
        <v>902</v>
      </c>
      <c r="J7" s="63" t="s">
        <v>902</v>
      </c>
      <c r="K7" s="63" t="s">
        <v>902</v>
      </c>
      <c r="L7" s="63" t="s">
        <v>902</v>
      </c>
      <c r="M7" s="63"/>
      <c r="N7" s="63"/>
      <c r="O7" s="63"/>
      <c r="P7" s="63"/>
      <c r="Q7" s="63" t="s">
        <v>902</v>
      </c>
      <c r="R7" s="63" t="s">
        <v>902</v>
      </c>
      <c r="S7" s="63" t="s">
        <v>902</v>
      </c>
      <c r="T7" s="63" t="s">
        <v>902</v>
      </c>
      <c r="U7" s="63" t="s">
        <v>902</v>
      </c>
      <c r="V7" s="63" t="s">
        <v>902</v>
      </c>
      <c r="W7" s="63" t="s">
        <v>902</v>
      </c>
      <c r="X7" s="63" t="s">
        <v>902</v>
      </c>
      <c r="Y7" s="63" t="s">
        <v>902</v>
      </c>
    </row>
    <row r="8" spans="1:25" ht="25" customHeight="1" x14ac:dyDescent="0.25">
      <c r="A8" s="151">
        <v>1</v>
      </c>
      <c r="B8" s="147" t="s">
        <v>23</v>
      </c>
      <c r="C8" s="1">
        <v>1</v>
      </c>
      <c r="D8" s="3" t="s">
        <v>62</v>
      </c>
      <c r="E8" s="3">
        <v>86653130.9736</v>
      </c>
      <c r="F8" s="3">
        <v>0</v>
      </c>
      <c r="G8" s="3">
        <v>125923.0243</v>
      </c>
      <c r="H8" s="3">
        <v>10481601.781500001</v>
      </c>
      <c r="I8" s="3">
        <v>2493752.9742000001</v>
      </c>
      <c r="J8" s="3">
        <v>1905745.7785</v>
      </c>
      <c r="K8" s="3">
        <v>28130460.536800001</v>
      </c>
      <c r="L8" s="4">
        <f>E8+F8+G8+H8+I8+J8+K8</f>
        <v>129790615.06889999</v>
      </c>
      <c r="M8" s="7"/>
      <c r="N8" s="150">
        <v>19</v>
      </c>
      <c r="O8" s="147" t="s">
        <v>41</v>
      </c>
      <c r="P8" s="8">
        <v>26</v>
      </c>
      <c r="Q8" s="3" t="s">
        <v>443</v>
      </c>
      <c r="R8" s="3">
        <v>91733817.308599994</v>
      </c>
      <c r="S8" s="3">
        <v>0</v>
      </c>
      <c r="T8" s="3">
        <v>133306.20120000001</v>
      </c>
      <c r="U8" s="3">
        <v>11096163.890699999</v>
      </c>
      <c r="V8" s="3">
        <v>2639967.8486000001</v>
      </c>
      <c r="W8" s="3">
        <v>2017484.3437999999</v>
      </c>
      <c r="X8" s="3">
        <v>29665260.444400001</v>
      </c>
      <c r="Y8" s="4">
        <f>R8+S8+T8+U8+V8+W8+X8</f>
        <v>137286000.03729999</v>
      </c>
    </row>
    <row r="9" spans="1:25" ht="25" customHeight="1" x14ac:dyDescent="0.25">
      <c r="A9" s="151"/>
      <c r="B9" s="148"/>
      <c r="C9" s="1">
        <v>2</v>
      </c>
      <c r="D9" s="3" t="s">
        <v>63</v>
      </c>
      <c r="E9" s="3">
        <v>144569460.65470001</v>
      </c>
      <c r="F9" s="3">
        <v>0</v>
      </c>
      <c r="G9" s="3">
        <v>210086.16200000001</v>
      </c>
      <c r="H9" s="3">
        <v>17487187.125500001</v>
      </c>
      <c r="I9" s="3">
        <v>4160501.9742000001</v>
      </c>
      <c r="J9" s="3">
        <v>3179488.5682999999</v>
      </c>
      <c r="K9" s="3">
        <v>49131724.117799997</v>
      </c>
      <c r="L9" s="4">
        <f t="shared" ref="L9:L72" si="0">E9+F9+G9+H9+I9+J9+K9</f>
        <v>218738448.60250002</v>
      </c>
      <c r="M9" s="7"/>
      <c r="N9" s="150"/>
      <c r="O9" s="148"/>
      <c r="P9" s="8">
        <v>27</v>
      </c>
      <c r="Q9" s="3" t="s">
        <v>444</v>
      </c>
      <c r="R9" s="3">
        <v>89838018.506600007</v>
      </c>
      <c r="S9" s="3">
        <v>0</v>
      </c>
      <c r="T9" s="3">
        <v>130551.2549</v>
      </c>
      <c r="U9" s="3">
        <v>10866847.213099999</v>
      </c>
      <c r="V9" s="3">
        <v>2585409.4748999998</v>
      </c>
      <c r="W9" s="3">
        <v>1975790.4024</v>
      </c>
      <c r="X9" s="3">
        <v>31894608.394299999</v>
      </c>
      <c r="Y9" s="4">
        <f t="shared" ref="Y9:Y72" si="1">R9+S9+T9+U9+V9+W9+X9</f>
        <v>137291225.2462</v>
      </c>
    </row>
    <row r="10" spans="1:25" ht="25" customHeight="1" x14ac:dyDescent="0.25">
      <c r="A10" s="151"/>
      <c r="B10" s="148"/>
      <c r="C10" s="1">
        <v>3</v>
      </c>
      <c r="D10" s="3" t="s">
        <v>64</v>
      </c>
      <c r="E10" s="3">
        <v>101720532.6478</v>
      </c>
      <c r="F10" s="3">
        <v>0</v>
      </c>
      <c r="G10" s="3">
        <v>147818.74540000001</v>
      </c>
      <c r="H10" s="3">
        <v>12304161.479699999</v>
      </c>
      <c r="I10" s="3">
        <v>2927371.2094999999</v>
      </c>
      <c r="J10" s="3">
        <v>2237120.2689999999</v>
      </c>
      <c r="K10" s="3">
        <v>32293883.838100001</v>
      </c>
      <c r="L10" s="4">
        <f t="shared" si="0"/>
        <v>151630888.18949997</v>
      </c>
      <c r="M10" s="7"/>
      <c r="N10" s="150"/>
      <c r="O10" s="148"/>
      <c r="P10" s="8">
        <v>28</v>
      </c>
      <c r="Q10" s="3" t="s">
        <v>445</v>
      </c>
      <c r="R10" s="3">
        <v>89919341.901099995</v>
      </c>
      <c r="S10" s="3">
        <v>0</v>
      </c>
      <c r="T10" s="3">
        <v>130669.4328</v>
      </c>
      <c r="U10" s="3">
        <v>10876684.127499999</v>
      </c>
      <c r="V10" s="3">
        <v>2587749.8456999999</v>
      </c>
      <c r="W10" s="3">
        <v>1977578.9323</v>
      </c>
      <c r="X10" s="3">
        <v>31365003.000399999</v>
      </c>
      <c r="Y10" s="4">
        <f t="shared" si="1"/>
        <v>136857027.23979998</v>
      </c>
    </row>
    <row r="11" spans="1:25" ht="25" customHeight="1" x14ac:dyDescent="0.25">
      <c r="A11" s="151"/>
      <c r="B11" s="148"/>
      <c r="C11" s="1">
        <v>4</v>
      </c>
      <c r="D11" s="3" t="s">
        <v>65</v>
      </c>
      <c r="E11" s="3">
        <v>103642205.8382</v>
      </c>
      <c r="F11" s="3">
        <v>0</v>
      </c>
      <c r="G11" s="3">
        <v>150611.29199999999</v>
      </c>
      <c r="H11" s="3">
        <v>12536607.935000001</v>
      </c>
      <c r="I11" s="3">
        <v>2982674.2110000001</v>
      </c>
      <c r="J11" s="3">
        <v>2279383.2609000001</v>
      </c>
      <c r="K11" s="3">
        <v>33748008.450099997</v>
      </c>
      <c r="L11" s="4">
        <f t="shared" si="0"/>
        <v>155339490.98719999</v>
      </c>
      <c r="M11" s="7"/>
      <c r="N11" s="150"/>
      <c r="O11" s="148"/>
      <c r="P11" s="8">
        <v>29</v>
      </c>
      <c r="Q11" s="3" t="s">
        <v>446</v>
      </c>
      <c r="R11" s="3">
        <v>106569342.3875</v>
      </c>
      <c r="S11" s="3">
        <v>0</v>
      </c>
      <c r="T11" s="3">
        <v>154864.9627</v>
      </c>
      <c r="U11" s="3">
        <v>12890675.691400001</v>
      </c>
      <c r="V11" s="3">
        <v>3066913.0077</v>
      </c>
      <c r="W11" s="3">
        <v>2343759.2165999999</v>
      </c>
      <c r="X11" s="3">
        <v>37059090.775600001</v>
      </c>
      <c r="Y11" s="4">
        <f t="shared" si="1"/>
        <v>162084646.0415</v>
      </c>
    </row>
    <row r="12" spans="1:25" ht="25" customHeight="1" x14ac:dyDescent="0.25">
      <c r="A12" s="151"/>
      <c r="B12" s="148"/>
      <c r="C12" s="1">
        <v>5</v>
      </c>
      <c r="D12" s="3" t="s">
        <v>66</v>
      </c>
      <c r="E12" s="3">
        <v>94334705.750200003</v>
      </c>
      <c r="F12" s="3">
        <v>0</v>
      </c>
      <c r="G12" s="3">
        <v>137085.77309999999</v>
      </c>
      <c r="H12" s="3">
        <v>11410768.528999999</v>
      </c>
      <c r="I12" s="3">
        <v>2714817.6919999998</v>
      </c>
      <c r="J12" s="3">
        <v>2074685.1871</v>
      </c>
      <c r="K12" s="3">
        <v>30155480.910700001</v>
      </c>
      <c r="L12" s="4">
        <f t="shared" si="0"/>
        <v>140827543.84209999</v>
      </c>
      <c r="M12" s="7"/>
      <c r="N12" s="150"/>
      <c r="O12" s="148"/>
      <c r="P12" s="8">
        <v>30</v>
      </c>
      <c r="Q12" s="3" t="s">
        <v>447</v>
      </c>
      <c r="R12" s="3">
        <v>107403031.9764</v>
      </c>
      <c r="S12" s="3">
        <v>0</v>
      </c>
      <c r="T12" s="3">
        <v>156076.46780000001</v>
      </c>
      <c r="U12" s="3">
        <v>12991519.1598</v>
      </c>
      <c r="V12" s="3">
        <v>3090905.3997</v>
      </c>
      <c r="W12" s="3">
        <v>2362094.3927000002</v>
      </c>
      <c r="X12" s="3">
        <v>36487863.097599998</v>
      </c>
      <c r="Y12" s="4">
        <f t="shared" si="1"/>
        <v>162491490.49400002</v>
      </c>
    </row>
    <row r="13" spans="1:25" ht="25" customHeight="1" x14ac:dyDescent="0.25">
      <c r="A13" s="151"/>
      <c r="B13" s="148"/>
      <c r="C13" s="1">
        <v>6</v>
      </c>
      <c r="D13" s="3" t="s">
        <v>67</v>
      </c>
      <c r="E13" s="3">
        <v>97423367.436700001</v>
      </c>
      <c r="F13" s="3">
        <v>0</v>
      </c>
      <c r="G13" s="3">
        <v>141574.1697</v>
      </c>
      <c r="H13" s="3">
        <v>11784374.4388</v>
      </c>
      <c r="I13" s="3">
        <v>2803704.9506999999</v>
      </c>
      <c r="J13" s="3">
        <v>2142613.5342999999</v>
      </c>
      <c r="K13" s="3">
        <v>31200419.304499999</v>
      </c>
      <c r="L13" s="4">
        <f t="shared" si="0"/>
        <v>145496053.83469999</v>
      </c>
      <c r="M13" s="7"/>
      <c r="N13" s="150"/>
      <c r="O13" s="148"/>
      <c r="P13" s="8">
        <v>31</v>
      </c>
      <c r="Q13" s="3" t="s">
        <v>47</v>
      </c>
      <c r="R13" s="3">
        <v>185696995.9614</v>
      </c>
      <c r="S13" s="3">
        <v>0</v>
      </c>
      <c r="T13" s="3">
        <v>269852.07659999997</v>
      </c>
      <c r="U13" s="3">
        <v>22461992.3345</v>
      </c>
      <c r="V13" s="3">
        <v>5344093.5229000002</v>
      </c>
      <c r="W13" s="3">
        <v>4083998.6063000001</v>
      </c>
      <c r="X13" s="3">
        <v>61904341.564099997</v>
      </c>
      <c r="Y13" s="4">
        <f t="shared" si="1"/>
        <v>279761274.06579995</v>
      </c>
    </row>
    <row r="14" spans="1:25" ht="25" customHeight="1" x14ac:dyDescent="0.25">
      <c r="A14" s="151"/>
      <c r="B14" s="148"/>
      <c r="C14" s="1">
        <v>7</v>
      </c>
      <c r="D14" s="3" t="s">
        <v>68</v>
      </c>
      <c r="E14" s="3">
        <v>94526760.818800002</v>
      </c>
      <c r="F14" s="3">
        <v>0</v>
      </c>
      <c r="G14" s="3">
        <v>137364.8646</v>
      </c>
      <c r="H14" s="3">
        <v>11433999.5966</v>
      </c>
      <c r="I14" s="3">
        <v>2720344.7617000001</v>
      </c>
      <c r="J14" s="3">
        <v>2078909.0175999999</v>
      </c>
      <c r="K14" s="3">
        <v>29940996.700599998</v>
      </c>
      <c r="L14" s="4">
        <f t="shared" si="0"/>
        <v>140838375.7599</v>
      </c>
      <c r="M14" s="7"/>
      <c r="N14" s="150"/>
      <c r="O14" s="148"/>
      <c r="P14" s="8">
        <v>32</v>
      </c>
      <c r="Q14" s="3" t="s">
        <v>448</v>
      </c>
      <c r="R14" s="3">
        <v>93011525.050999999</v>
      </c>
      <c r="S14" s="3">
        <v>0</v>
      </c>
      <c r="T14" s="3">
        <v>135162.94680000001</v>
      </c>
      <c r="U14" s="3">
        <v>11250715.995200001</v>
      </c>
      <c r="V14" s="3">
        <v>2676738.4470000002</v>
      </c>
      <c r="W14" s="3">
        <v>2045584.7264</v>
      </c>
      <c r="X14" s="3">
        <v>31950237.539500002</v>
      </c>
      <c r="Y14" s="4">
        <f t="shared" si="1"/>
        <v>141069964.70590001</v>
      </c>
    </row>
    <row r="15" spans="1:25" ht="25" customHeight="1" x14ac:dyDescent="0.25">
      <c r="A15" s="151"/>
      <c r="B15" s="148"/>
      <c r="C15" s="1">
        <v>8</v>
      </c>
      <c r="D15" s="3" t="s">
        <v>69</v>
      </c>
      <c r="E15" s="3">
        <v>92169486.099700004</v>
      </c>
      <c r="F15" s="3">
        <v>0</v>
      </c>
      <c r="G15" s="3">
        <v>133939.30850000001</v>
      </c>
      <c r="H15" s="3">
        <v>11148862.584100001</v>
      </c>
      <c r="I15" s="3">
        <v>2652505.7722</v>
      </c>
      <c r="J15" s="3">
        <v>2027065.9243999999</v>
      </c>
      <c r="K15" s="3">
        <v>28592089.505199999</v>
      </c>
      <c r="L15" s="4">
        <f t="shared" si="0"/>
        <v>136723949.19410002</v>
      </c>
      <c r="M15" s="7"/>
      <c r="N15" s="150"/>
      <c r="O15" s="148"/>
      <c r="P15" s="8">
        <v>33</v>
      </c>
      <c r="Q15" s="3" t="s">
        <v>449</v>
      </c>
      <c r="R15" s="3">
        <v>92050813.493200004</v>
      </c>
      <c r="S15" s="3">
        <v>0</v>
      </c>
      <c r="T15" s="3">
        <v>133766.85519999999</v>
      </c>
      <c r="U15" s="3">
        <v>11134507.892100001</v>
      </c>
      <c r="V15" s="3">
        <v>2649090.5446000001</v>
      </c>
      <c r="W15" s="3">
        <v>2024455.9804</v>
      </c>
      <c r="X15" s="3">
        <v>29251825.6996</v>
      </c>
      <c r="Y15" s="4">
        <f t="shared" si="1"/>
        <v>137244460.46509999</v>
      </c>
    </row>
    <row r="16" spans="1:25" ht="25" customHeight="1" x14ac:dyDescent="0.25">
      <c r="A16" s="151"/>
      <c r="B16" s="148"/>
      <c r="C16" s="1">
        <v>9</v>
      </c>
      <c r="D16" s="3" t="s">
        <v>70</v>
      </c>
      <c r="E16" s="3">
        <v>99437750.068700001</v>
      </c>
      <c r="F16" s="3">
        <v>0</v>
      </c>
      <c r="G16" s="3">
        <v>144501.44020000001</v>
      </c>
      <c r="H16" s="3">
        <v>12028035.0699</v>
      </c>
      <c r="I16" s="3">
        <v>2861675.9970999998</v>
      </c>
      <c r="J16" s="3">
        <v>2186915.4673000001</v>
      </c>
      <c r="K16" s="3">
        <v>31877129.931899998</v>
      </c>
      <c r="L16" s="4">
        <f t="shared" si="0"/>
        <v>148536007.97510001</v>
      </c>
      <c r="M16" s="7"/>
      <c r="N16" s="150"/>
      <c r="O16" s="148"/>
      <c r="P16" s="8">
        <v>34</v>
      </c>
      <c r="Q16" s="3" t="s">
        <v>450</v>
      </c>
      <c r="R16" s="3">
        <v>110187155.11750001</v>
      </c>
      <c r="S16" s="3">
        <v>0</v>
      </c>
      <c r="T16" s="3">
        <v>160122.31359999999</v>
      </c>
      <c r="U16" s="3">
        <v>13328287.949899999</v>
      </c>
      <c r="V16" s="3">
        <v>3171028.4753</v>
      </c>
      <c r="W16" s="3">
        <v>2423325.0817999998</v>
      </c>
      <c r="X16" s="3">
        <v>37413776.363499999</v>
      </c>
      <c r="Y16" s="4">
        <f t="shared" si="1"/>
        <v>166683695.30160001</v>
      </c>
    </row>
    <row r="17" spans="1:25" ht="25" customHeight="1" x14ac:dyDescent="0.25">
      <c r="A17" s="151"/>
      <c r="B17" s="148"/>
      <c r="C17" s="1">
        <v>10</v>
      </c>
      <c r="D17" s="3" t="s">
        <v>71</v>
      </c>
      <c r="E17" s="3">
        <v>100909195.936</v>
      </c>
      <c r="F17" s="3">
        <v>0</v>
      </c>
      <c r="G17" s="3">
        <v>146639.7231</v>
      </c>
      <c r="H17" s="3">
        <v>12206021.825300001</v>
      </c>
      <c r="I17" s="3">
        <v>2904022.1011999999</v>
      </c>
      <c r="J17" s="3">
        <v>2219276.6954999999</v>
      </c>
      <c r="K17" s="3">
        <v>33039566.639600001</v>
      </c>
      <c r="L17" s="4">
        <f t="shared" si="0"/>
        <v>151424722.92070001</v>
      </c>
      <c r="M17" s="7"/>
      <c r="N17" s="150"/>
      <c r="O17" s="148"/>
      <c r="P17" s="8">
        <v>35</v>
      </c>
      <c r="Q17" s="3" t="s">
        <v>451</v>
      </c>
      <c r="R17" s="3">
        <v>90915023.461199999</v>
      </c>
      <c r="S17" s="3">
        <v>0</v>
      </c>
      <c r="T17" s="3">
        <v>132116.34229999999</v>
      </c>
      <c r="U17" s="3">
        <v>10997122.217900001</v>
      </c>
      <c r="V17" s="3">
        <v>2616404.1346</v>
      </c>
      <c r="W17" s="3">
        <v>1999476.7668999999</v>
      </c>
      <c r="X17" s="3">
        <v>31629473.781199999</v>
      </c>
      <c r="Y17" s="4">
        <f t="shared" si="1"/>
        <v>138289616.70410001</v>
      </c>
    </row>
    <row r="18" spans="1:25" ht="25" customHeight="1" x14ac:dyDescent="0.25">
      <c r="A18" s="151"/>
      <c r="B18" s="148"/>
      <c r="C18" s="1">
        <v>11</v>
      </c>
      <c r="D18" s="3" t="s">
        <v>72</v>
      </c>
      <c r="E18" s="3">
        <v>110352277.3395</v>
      </c>
      <c r="F18" s="3">
        <v>0</v>
      </c>
      <c r="G18" s="3">
        <v>160362.26680000001</v>
      </c>
      <c r="H18" s="3">
        <v>13348261.2083</v>
      </c>
      <c r="I18" s="3">
        <v>3175780.4563000002</v>
      </c>
      <c r="J18" s="3">
        <v>2426956.5833000001</v>
      </c>
      <c r="K18" s="3">
        <v>37268510.186899997</v>
      </c>
      <c r="L18" s="4">
        <f t="shared" si="0"/>
        <v>166732148.0411</v>
      </c>
      <c r="M18" s="7"/>
      <c r="N18" s="150"/>
      <c r="O18" s="148"/>
      <c r="P18" s="8">
        <v>36</v>
      </c>
      <c r="Q18" s="3" t="s">
        <v>452</v>
      </c>
      <c r="R18" s="3">
        <v>115069581.8765</v>
      </c>
      <c r="S18" s="3">
        <v>0</v>
      </c>
      <c r="T18" s="3">
        <v>167217.38260000001</v>
      </c>
      <c r="U18" s="3">
        <v>13918868.4915</v>
      </c>
      <c r="V18" s="3">
        <v>3311537.7231000001</v>
      </c>
      <c r="W18" s="3">
        <v>2530703.3621</v>
      </c>
      <c r="X18" s="3">
        <v>39134363.2531</v>
      </c>
      <c r="Y18" s="4">
        <f t="shared" si="1"/>
        <v>174132272.0889</v>
      </c>
    </row>
    <row r="19" spans="1:25" ht="25" customHeight="1" x14ac:dyDescent="0.25">
      <c r="A19" s="151"/>
      <c r="B19" s="148"/>
      <c r="C19" s="1">
        <v>12</v>
      </c>
      <c r="D19" s="3" t="s">
        <v>73</v>
      </c>
      <c r="E19" s="3">
        <v>106249625.91859999</v>
      </c>
      <c r="F19" s="3">
        <v>0</v>
      </c>
      <c r="G19" s="3">
        <v>154400.35550000001</v>
      </c>
      <c r="H19" s="3">
        <v>12852002.643200001</v>
      </c>
      <c r="I19" s="3">
        <v>3057712.0257000001</v>
      </c>
      <c r="J19" s="3">
        <v>2336727.7533</v>
      </c>
      <c r="K19" s="3">
        <v>35574941.2711</v>
      </c>
      <c r="L19" s="4">
        <f t="shared" si="0"/>
        <v>160225409.96739998</v>
      </c>
      <c r="M19" s="7"/>
      <c r="N19" s="150"/>
      <c r="O19" s="148"/>
      <c r="P19" s="8">
        <v>37</v>
      </c>
      <c r="Q19" s="3" t="s">
        <v>453</v>
      </c>
      <c r="R19" s="3">
        <v>101049539.9365</v>
      </c>
      <c r="S19" s="3">
        <v>0</v>
      </c>
      <c r="T19" s="3">
        <v>146843.66889999999</v>
      </c>
      <c r="U19" s="3">
        <v>12222997.898800001</v>
      </c>
      <c r="V19" s="3">
        <v>2908061.0005000001</v>
      </c>
      <c r="W19" s="3">
        <v>2222363.2543000001</v>
      </c>
      <c r="X19" s="3">
        <v>35754262.043700002</v>
      </c>
      <c r="Y19" s="4">
        <f t="shared" si="1"/>
        <v>154304067.80269998</v>
      </c>
    </row>
    <row r="20" spans="1:25" ht="25" customHeight="1" x14ac:dyDescent="0.25">
      <c r="A20" s="151"/>
      <c r="B20" s="148"/>
      <c r="C20" s="1">
        <v>13</v>
      </c>
      <c r="D20" s="3" t="s">
        <v>74</v>
      </c>
      <c r="E20" s="3">
        <v>81134557.965700001</v>
      </c>
      <c r="F20" s="3">
        <v>0</v>
      </c>
      <c r="G20" s="3">
        <v>117903.5172</v>
      </c>
      <c r="H20" s="3">
        <v>9814072.7029999997</v>
      </c>
      <c r="I20" s="3">
        <v>2334936.3487</v>
      </c>
      <c r="J20" s="3">
        <v>1784376.8551</v>
      </c>
      <c r="K20" s="3">
        <v>26479509.653499998</v>
      </c>
      <c r="L20" s="4">
        <f t="shared" si="0"/>
        <v>121665357.04319999</v>
      </c>
      <c r="M20" s="7"/>
      <c r="N20" s="150"/>
      <c r="O20" s="148"/>
      <c r="P20" s="8">
        <v>38</v>
      </c>
      <c r="Q20" s="3" t="s">
        <v>454</v>
      </c>
      <c r="R20" s="3">
        <v>105076731.1551</v>
      </c>
      <c r="S20" s="3">
        <v>0</v>
      </c>
      <c r="T20" s="3">
        <v>152695.92249999999</v>
      </c>
      <c r="U20" s="3">
        <v>12710128.763900001</v>
      </c>
      <c r="V20" s="3">
        <v>3023957.7946000001</v>
      </c>
      <c r="W20" s="3">
        <v>2310932.5024999999</v>
      </c>
      <c r="X20" s="3">
        <v>36990583.284199998</v>
      </c>
      <c r="Y20" s="4">
        <f t="shared" si="1"/>
        <v>160265029.4228</v>
      </c>
    </row>
    <row r="21" spans="1:25" ht="25" customHeight="1" x14ac:dyDescent="0.25">
      <c r="A21" s="151"/>
      <c r="B21" s="148"/>
      <c r="C21" s="1">
        <v>14</v>
      </c>
      <c r="D21" s="3" t="s">
        <v>75</v>
      </c>
      <c r="E21" s="3">
        <v>76661075.078400001</v>
      </c>
      <c r="F21" s="3">
        <v>0</v>
      </c>
      <c r="G21" s="3">
        <v>111402.7193</v>
      </c>
      <c r="H21" s="3">
        <v>9272958.1964999996</v>
      </c>
      <c r="I21" s="3">
        <v>2206195.9197</v>
      </c>
      <c r="J21" s="3">
        <v>1685992.3994</v>
      </c>
      <c r="K21" s="3">
        <v>24902708.835999999</v>
      </c>
      <c r="L21" s="4">
        <f t="shared" si="0"/>
        <v>114840333.14929999</v>
      </c>
      <c r="M21" s="7"/>
      <c r="N21" s="150"/>
      <c r="O21" s="148"/>
      <c r="P21" s="8">
        <v>39</v>
      </c>
      <c r="Q21" s="3" t="s">
        <v>455</v>
      </c>
      <c r="R21" s="3">
        <v>82722026.638699993</v>
      </c>
      <c r="S21" s="3">
        <v>0</v>
      </c>
      <c r="T21" s="3">
        <v>120210.40270000001</v>
      </c>
      <c r="U21" s="3">
        <v>10006093.6292</v>
      </c>
      <c r="V21" s="3">
        <v>2380621.423</v>
      </c>
      <c r="W21" s="3">
        <v>1819289.7508</v>
      </c>
      <c r="X21" s="3">
        <v>28783425.642000001</v>
      </c>
      <c r="Y21" s="4">
        <f t="shared" si="1"/>
        <v>125831667.48639999</v>
      </c>
    </row>
    <row r="22" spans="1:25" ht="25" customHeight="1" x14ac:dyDescent="0.25">
      <c r="A22" s="151"/>
      <c r="B22" s="148"/>
      <c r="C22" s="1">
        <v>15</v>
      </c>
      <c r="D22" s="3" t="s">
        <v>76</v>
      </c>
      <c r="E22" s="3">
        <v>79826634.287100002</v>
      </c>
      <c r="F22" s="3">
        <v>0</v>
      </c>
      <c r="G22" s="3">
        <v>116002.8622</v>
      </c>
      <c r="H22" s="3">
        <v>9655865.6653000005</v>
      </c>
      <c r="I22" s="3">
        <v>2297296.1789000002</v>
      </c>
      <c r="J22" s="3">
        <v>1755611.9391000001</v>
      </c>
      <c r="K22" s="3">
        <v>26873626.878899999</v>
      </c>
      <c r="L22" s="4">
        <f t="shared" si="0"/>
        <v>120525037.81150001</v>
      </c>
      <c r="M22" s="7"/>
      <c r="N22" s="150"/>
      <c r="O22" s="148"/>
      <c r="P22" s="8">
        <v>40</v>
      </c>
      <c r="Q22" s="3" t="s">
        <v>456</v>
      </c>
      <c r="R22" s="3">
        <v>91203972.0748</v>
      </c>
      <c r="S22" s="3">
        <v>0</v>
      </c>
      <c r="T22" s="3">
        <v>132536.23809999999</v>
      </c>
      <c r="U22" s="3">
        <v>11032073.5724</v>
      </c>
      <c r="V22" s="3">
        <v>2624719.6617999999</v>
      </c>
      <c r="W22" s="3">
        <v>2005831.5586000001</v>
      </c>
      <c r="X22" s="3">
        <v>32762834.6349</v>
      </c>
      <c r="Y22" s="4">
        <f t="shared" si="1"/>
        <v>139761967.74059999</v>
      </c>
    </row>
    <row r="23" spans="1:25" ht="25" customHeight="1" x14ac:dyDescent="0.25">
      <c r="A23" s="151"/>
      <c r="B23" s="148"/>
      <c r="C23" s="1">
        <v>16</v>
      </c>
      <c r="D23" s="3" t="s">
        <v>77</v>
      </c>
      <c r="E23" s="3">
        <v>118995769.50650001</v>
      </c>
      <c r="F23" s="3">
        <v>0</v>
      </c>
      <c r="G23" s="3">
        <v>172922.85930000001</v>
      </c>
      <c r="H23" s="3">
        <v>14393781.9169</v>
      </c>
      <c r="I23" s="3">
        <v>3424527.7785999998</v>
      </c>
      <c r="J23" s="3">
        <v>2617051.2576000001</v>
      </c>
      <c r="K23" s="3">
        <v>35643183.229699999</v>
      </c>
      <c r="L23" s="4">
        <f t="shared" si="0"/>
        <v>175247236.54860002</v>
      </c>
      <c r="M23" s="7"/>
      <c r="N23" s="150"/>
      <c r="O23" s="148"/>
      <c r="P23" s="8">
        <v>41</v>
      </c>
      <c r="Q23" s="3" t="s">
        <v>457</v>
      </c>
      <c r="R23" s="3">
        <v>112457736.5983</v>
      </c>
      <c r="S23" s="3">
        <v>0</v>
      </c>
      <c r="T23" s="3">
        <v>163421.8884</v>
      </c>
      <c r="U23" s="3">
        <v>13602938.509299999</v>
      </c>
      <c r="V23" s="3">
        <v>3236372.5575999999</v>
      </c>
      <c r="W23" s="3">
        <v>2473261.5471000001</v>
      </c>
      <c r="X23" s="3">
        <v>37679309.275899999</v>
      </c>
      <c r="Y23" s="4">
        <f t="shared" si="1"/>
        <v>169613040.3766</v>
      </c>
    </row>
    <row r="24" spans="1:25" ht="25" customHeight="1" x14ac:dyDescent="0.25">
      <c r="A24" s="151"/>
      <c r="B24" s="149"/>
      <c r="C24" s="1">
        <v>17</v>
      </c>
      <c r="D24" s="3" t="s">
        <v>78</v>
      </c>
      <c r="E24" s="3">
        <v>102819325.4138</v>
      </c>
      <c r="F24" s="3">
        <v>0</v>
      </c>
      <c r="G24" s="3">
        <v>149415.4945</v>
      </c>
      <c r="H24" s="3">
        <v>12437071.947899999</v>
      </c>
      <c r="I24" s="3">
        <v>2958992.8912</v>
      </c>
      <c r="J24" s="3">
        <v>2261285.8086999999</v>
      </c>
      <c r="K24" s="3">
        <v>30193784.033300001</v>
      </c>
      <c r="L24" s="4">
        <f t="shared" si="0"/>
        <v>150819875.58939999</v>
      </c>
      <c r="M24" s="7"/>
      <c r="N24" s="150"/>
      <c r="O24" s="148"/>
      <c r="P24" s="8">
        <v>42</v>
      </c>
      <c r="Q24" s="3" t="s">
        <v>458</v>
      </c>
      <c r="R24" s="3">
        <v>131482401.6867</v>
      </c>
      <c r="S24" s="3">
        <v>0</v>
      </c>
      <c r="T24" s="3">
        <v>191068.2451</v>
      </c>
      <c r="U24" s="3">
        <v>15904170.573799999</v>
      </c>
      <c r="V24" s="3">
        <v>3783875.165</v>
      </c>
      <c r="W24" s="3">
        <v>2891667.3769999999</v>
      </c>
      <c r="X24" s="3">
        <v>46834552.182099998</v>
      </c>
      <c r="Y24" s="4">
        <f t="shared" si="1"/>
        <v>201087735.2297</v>
      </c>
    </row>
    <row r="25" spans="1:25" ht="25" customHeight="1" x14ac:dyDescent="0.3">
      <c r="A25" s="1"/>
      <c r="B25" s="152" t="s">
        <v>811</v>
      </c>
      <c r="C25" s="153"/>
      <c r="D25" s="154"/>
      <c r="E25" s="10">
        <f>SUM(E8:E24)</f>
        <v>1691425861.734</v>
      </c>
      <c r="F25" s="10">
        <f t="shared" ref="F25:K25" si="2">SUM(F8:F24)</f>
        <v>0</v>
      </c>
      <c r="G25" s="10">
        <f t="shared" si="2"/>
        <v>2457954.5777000003</v>
      </c>
      <c r="H25" s="10">
        <f t="shared" si="2"/>
        <v>204595634.64650005</v>
      </c>
      <c r="I25" s="10">
        <f t="shared" si="2"/>
        <v>48676813.242900006</v>
      </c>
      <c r="J25" s="10">
        <f t="shared" si="2"/>
        <v>37199206.299400002</v>
      </c>
      <c r="K25" s="10">
        <f t="shared" si="2"/>
        <v>545046024.02470005</v>
      </c>
      <c r="L25" s="10">
        <f>SUM(L8:L24)</f>
        <v>2529401494.5252004</v>
      </c>
      <c r="M25" s="7"/>
      <c r="N25" s="150"/>
      <c r="O25" s="148"/>
      <c r="P25" s="8">
        <v>43</v>
      </c>
      <c r="Q25" s="3" t="s">
        <v>459</v>
      </c>
      <c r="R25" s="3">
        <v>85805674.575100005</v>
      </c>
      <c r="S25" s="3">
        <v>0</v>
      </c>
      <c r="T25" s="3">
        <v>124691.5135</v>
      </c>
      <c r="U25" s="3">
        <v>10379093.0736</v>
      </c>
      <c r="V25" s="3">
        <v>2469364.3931</v>
      </c>
      <c r="W25" s="3">
        <v>1887107.8315999999</v>
      </c>
      <c r="X25" s="3">
        <v>30844824.024799999</v>
      </c>
      <c r="Y25" s="4">
        <f t="shared" si="1"/>
        <v>131510755.4117</v>
      </c>
    </row>
    <row r="26" spans="1:25" ht="25" customHeight="1" x14ac:dyDescent="0.25">
      <c r="A26" s="151">
        <v>2</v>
      </c>
      <c r="B26" s="147" t="s">
        <v>24</v>
      </c>
      <c r="C26" s="1">
        <v>1</v>
      </c>
      <c r="D26" s="3" t="s">
        <v>79</v>
      </c>
      <c r="E26" s="3">
        <v>105444573.26279999</v>
      </c>
      <c r="F26" s="3">
        <v>0</v>
      </c>
      <c r="G26" s="3">
        <v>153230.4651</v>
      </c>
      <c r="H26" s="3">
        <v>12754623.111099999</v>
      </c>
      <c r="I26" s="3">
        <v>3034543.7634999999</v>
      </c>
      <c r="J26" s="3">
        <v>2319022.3838</v>
      </c>
      <c r="K26" s="3">
        <v>32418600.998799998</v>
      </c>
      <c r="L26" s="4">
        <f t="shared" si="0"/>
        <v>156124593.9851</v>
      </c>
      <c r="M26" s="7"/>
      <c r="N26" s="150"/>
      <c r="O26" s="149"/>
      <c r="P26" s="8">
        <v>44</v>
      </c>
      <c r="Q26" s="3" t="s">
        <v>460</v>
      </c>
      <c r="R26" s="3">
        <v>100895528.8383</v>
      </c>
      <c r="S26" s="3">
        <v>0</v>
      </c>
      <c r="T26" s="3">
        <v>146619.86230000001</v>
      </c>
      <c r="U26" s="3">
        <v>12204368.647</v>
      </c>
      <c r="V26" s="3">
        <v>2903628.7817000002</v>
      </c>
      <c r="W26" s="3">
        <v>2218976.1176</v>
      </c>
      <c r="X26" s="3">
        <v>34588970.857299998</v>
      </c>
      <c r="Y26" s="4">
        <f t="shared" si="1"/>
        <v>152958093.10420001</v>
      </c>
    </row>
    <row r="27" spans="1:25" ht="25" customHeight="1" x14ac:dyDescent="0.3">
      <c r="A27" s="151"/>
      <c r="B27" s="148"/>
      <c r="C27" s="1">
        <v>2</v>
      </c>
      <c r="D27" s="3" t="s">
        <v>80</v>
      </c>
      <c r="E27" s="3">
        <v>128816087.59209999</v>
      </c>
      <c r="F27" s="3">
        <v>0</v>
      </c>
      <c r="G27" s="3">
        <v>187193.59760000001</v>
      </c>
      <c r="H27" s="3">
        <v>15581652.019099999</v>
      </c>
      <c r="I27" s="3">
        <v>3707142.4649999999</v>
      </c>
      <c r="J27" s="3">
        <v>2833027.6398</v>
      </c>
      <c r="K27" s="3">
        <v>34213337.9542</v>
      </c>
      <c r="L27" s="4">
        <f t="shared" si="0"/>
        <v>185338441.2678</v>
      </c>
      <c r="M27" s="7"/>
      <c r="N27" s="17"/>
      <c r="O27" s="152" t="s">
        <v>829</v>
      </c>
      <c r="P27" s="153"/>
      <c r="Q27" s="154"/>
      <c r="R27" s="10">
        <f>1983088258.5445+2674089334.64</f>
        <v>4657177593.1844997</v>
      </c>
      <c r="S27" s="10">
        <v>0</v>
      </c>
      <c r="T27" s="10">
        <f>2881793.978+3885946.33</f>
        <v>6767740.3080000002</v>
      </c>
      <c r="U27" s="10">
        <f>239875249.6316+323459051.27</f>
        <v>563334300.9016</v>
      </c>
      <c r="V27" s="10">
        <f>57070439.2014+76956460.28</f>
        <v>134026899.4814</v>
      </c>
      <c r="W27" s="10">
        <f>43613681.7512+58810736.59</f>
        <v>102424418.34119999</v>
      </c>
      <c r="X27" s="10">
        <f>681994605.8582+921927694.85</f>
        <v>1603922300.7082</v>
      </c>
      <c r="Y27" s="5">
        <f t="shared" si="1"/>
        <v>7067653252.9248981</v>
      </c>
    </row>
    <row r="28" spans="1:25" ht="25" customHeight="1" x14ac:dyDescent="0.25">
      <c r="A28" s="151"/>
      <c r="B28" s="148"/>
      <c r="C28" s="1">
        <v>3</v>
      </c>
      <c r="D28" s="3" t="s">
        <v>81</v>
      </c>
      <c r="E28" s="3">
        <v>109686935.4879</v>
      </c>
      <c r="F28" s="3">
        <v>0</v>
      </c>
      <c r="G28" s="3">
        <v>159395.402</v>
      </c>
      <c r="H28" s="3">
        <v>13267781.1581</v>
      </c>
      <c r="I28" s="3">
        <v>3156632.8709999998</v>
      </c>
      <c r="J28" s="3">
        <v>2412323.8468999998</v>
      </c>
      <c r="K28" s="3">
        <v>31345582.499499999</v>
      </c>
      <c r="L28" s="4">
        <f t="shared" si="0"/>
        <v>160028651.26539999</v>
      </c>
      <c r="M28" s="7"/>
      <c r="N28" s="155">
        <v>20</v>
      </c>
      <c r="O28" s="147" t="s">
        <v>42</v>
      </c>
      <c r="P28" s="8">
        <v>1</v>
      </c>
      <c r="Q28" s="3" t="s">
        <v>461</v>
      </c>
      <c r="R28" s="3">
        <v>102524621.82520001</v>
      </c>
      <c r="S28" s="3">
        <v>0</v>
      </c>
      <c r="T28" s="3">
        <v>148987.23569999999</v>
      </c>
      <c r="U28" s="3">
        <v>12401424.469000001</v>
      </c>
      <c r="V28" s="3">
        <v>2950511.7440999998</v>
      </c>
      <c r="W28" s="3">
        <v>2254804.4489000002</v>
      </c>
      <c r="X28" s="3">
        <v>29993016.858600002</v>
      </c>
      <c r="Y28" s="121">
        <f t="shared" si="1"/>
        <v>150273366.58149999</v>
      </c>
    </row>
    <row r="29" spans="1:25" ht="25" customHeight="1" x14ac:dyDescent="0.25">
      <c r="A29" s="151"/>
      <c r="B29" s="148"/>
      <c r="C29" s="1">
        <v>4</v>
      </c>
      <c r="D29" s="3" t="s">
        <v>82</v>
      </c>
      <c r="E29" s="3">
        <v>96032492.452600002</v>
      </c>
      <c r="F29" s="3">
        <v>0</v>
      </c>
      <c r="G29" s="3">
        <v>139552.9711</v>
      </c>
      <c r="H29" s="3">
        <v>11616133.573799999</v>
      </c>
      <c r="I29" s="3">
        <v>2763677.5611</v>
      </c>
      <c r="J29" s="3">
        <v>2112024.2861000001</v>
      </c>
      <c r="K29" s="3">
        <v>29082445.486400001</v>
      </c>
      <c r="L29" s="4">
        <f t="shared" si="0"/>
        <v>141746326.33110002</v>
      </c>
      <c r="M29" s="7"/>
      <c r="N29" s="156"/>
      <c r="O29" s="148"/>
      <c r="P29" s="8">
        <v>2</v>
      </c>
      <c r="Q29" s="3" t="s">
        <v>462</v>
      </c>
      <c r="R29" s="3">
        <v>105645612.10789999</v>
      </c>
      <c r="S29" s="3">
        <v>0</v>
      </c>
      <c r="T29" s="3">
        <v>153522.61180000001</v>
      </c>
      <c r="U29" s="3">
        <v>12778940.860400001</v>
      </c>
      <c r="V29" s="3">
        <v>3040329.3735000002</v>
      </c>
      <c r="W29" s="3">
        <v>2323443.7927999999</v>
      </c>
      <c r="X29" s="3">
        <v>32329972.021400001</v>
      </c>
      <c r="Y29" s="121">
        <f t="shared" si="1"/>
        <v>156271820.7678</v>
      </c>
    </row>
    <row r="30" spans="1:25" ht="25" customHeight="1" x14ac:dyDescent="0.25">
      <c r="A30" s="151"/>
      <c r="B30" s="148"/>
      <c r="C30" s="1">
        <v>5</v>
      </c>
      <c r="D30" s="3" t="s">
        <v>83</v>
      </c>
      <c r="E30" s="3">
        <v>95027592.581</v>
      </c>
      <c r="F30" s="3">
        <v>0</v>
      </c>
      <c r="G30" s="3">
        <v>138092.66579999999</v>
      </c>
      <c r="H30" s="3">
        <v>11494580.4323</v>
      </c>
      <c r="I30" s="3">
        <v>2734757.9824000001</v>
      </c>
      <c r="J30" s="3">
        <v>2089923.7150000001</v>
      </c>
      <c r="K30" s="3">
        <v>30173387.4573</v>
      </c>
      <c r="L30" s="4">
        <f t="shared" si="0"/>
        <v>141658334.83380002</v>
      </c>
      <c r="M30" s="7"/>
      <c r="N30" s="156"/>
      <c r="O30" s="148"/>
      <c r="P30" s="8">
        <v>3</v>
      </c>
      <c r="Q30" s="3" t="s">
        <v>463</v>
      </c>
      <c r="R30" s="3">
        <v>114932445.3594</v>
      </c>
      <c r="S30" s="3">
        <v>0</v>
      </c>
      <c r="T30" s="3">
        <v>167018.09789999999</v>
      </c>
      <c r="U30" s="3">
        <v>13902280.396500001</v>
      </c>
      <c r="V30" s="3">
        <v>3307591.1305999998</v>
      </c>
      <c r="W30" s="3">
        <v>2527687.3448000001</v>
      </c>
      <c r="X30" s="3">
        <v>33949921.937200002</v>
      </c>
      <c r="Y30" s="121">
        <f t="shared" si="1"/>
        <v>168786944.26640004</v>
      </c>
    </row>
    <row r="31" spans="1:25" ht="25" customHeight="1" x14ac:dyDescent="0.25">
      <c r="A31" s="151"/>
      <c r="B31" s="148"/>
      <c r="C31" s="1">
        <v>6</v>
      </c>
      <c r="D31" s="3" t="s">
        <v>84</v>
      </c>
      <c r="E31" s="3">
        <v>101598190.0282</v>
      </c>
      <c r="F31" s="3">
        <v>0</v>
      </c>
      <c r="G31" s="3">
        <v>147640.959</v>
      </c>
      <c r="H31" s="3">
        <v>12289362.861199999</v>
      </c>
      <c r="I31" s="3">
        <v>2923850.3642000002</v>
      </c>
      <c r="J31" s="3">
        <v>2234429.6110999999</v>
      </c>
      <c r="K31" s="3">
        <v>32254899.9582</v>
      </c>
      <c r="L31" s="4">
        <f t="shared" si="0"/>
        <v>151448373.78190002</v>
      </c>
      <c r="M31" s="7"/>
      <c r="N31" s="156"/>
      <c r="O31" s="148"/>
      <c r="P31" s="8">
        <v>4</v>
      </c>
      <c r="Q31" s="3" t="s">
        <v>464</v>
      </c>
      <c r="R31" s="3">
        <v>107760597.9003</v>
      </c>
      <c r="S31" s="3">
        <v>0</v>
      </c>
      <c r="T31" s="3">
        <v>156596.0772</v>
      </c>
      <c r="U31" s="3">
        <v>13034770.495200001</v>
      </c>
      <c r="V31" s="3">
        <v>3101195.6348000001</v>
      </c>
      <c r="W31" s="3">
        <v>2369958.2718000002</v>
      </c>
      <c r="X31" s="3">
        <v>33182996.502700001</v>
      </c>
      <c r="Y31" s="121">
        <f t="shared" si="1"/>
        <v>159606114.882</v>
      </c>
    </row>
    <row r="32" spans="1:25" ht="25" customHeight="1" x14ac:dyDescent="0.25">
      <c r="A32" s="151"/>
      <c r="B32" s="148"/>
      <c r="C32" s="1">
        <v>7</v>
      </c>
      <c r="D32" s="3" t="s">
        <v>85</v>
      </c>
      <c r="E32" s="3">
        <v>110664788.1776</v>
      </c>
      <c r="F32" s="3">
        <v>0</v>
      </c>
      <c r="G32" s="3">
        <v>160816.40280000001</v>
      </c>
      <c r="H32" s="3">
        <v>13386062.6602</v>
      </c>
      <c r="I32" s="3">
        <v>3184774.0704999999</v>
      </c>
      <c r="J32" s="3">
        <v>2433829.5745999999</v>
      </c>
      <c r="K32" s="3">
        <v>31680087.585999999</v>
      </c>
      <c r="L32" s="4">
        <f t="shared" si="0"/>
        <v>161510358.47169998</v>
      </c>
      <c r="M32" s="7"/>
      <c r="N32" s="156"/>
      <c r="O32" s="148"/>
      <c r="P32" s="8">
        <v>5</v>
      </c>
      <c r="Q32" s="3" t="s">
        <v>465</v>
      </c>
      <c r="R32" s="3">
        <v>100779672.0467</v>
      </c>
      <c r="S32" s="3">
        <v>0</v>
      </c>
      <c r="T32" s="3">
        <v>146451.50099999999</v>
      </c>
      <c r="U32" s="3">
        <v>12190354.5572</v>
      </c>
      <c r="V32" s="3">
        <v>2900294.5893000001</v>
      </c>
      <c r="W32" s="3">
        <v>2216428.1013000002</v>
      </c>
      <c r="X32" s="3">
        <v>30191170.794599999</v>
      </c>
      <c r="Y32" s="121">
        <f t="shared" si="1"/>
        <v>148424371.59010002</v>
      </c>
    </row>
    <row r="33" spans="1:25" ht="25" customHeight="1" x14ac:dyDescent="0.25">
      <c r="A33" s="151"/>
      <c r="B33" s="148"/>
      <c r="C33" s="1">
        <v>8</v>
      </c>
      <c r="D33" s="3" t="s">
        <v>86</v>
      </c>
      <c r="E33" s="3">
        <v>115764600.01459999</v>
      </c>
      <c r="F33" s="3">
        <v>0</v>
      </c>
      <c r="G33" s="3">
        <v>168227.3725</v>
      </c>
      <c r="H33" s="3">
        <v>14002938.1987</v>
      </c>
      <c r="I33" s="3">
        <v>3331539.3495</v>
      </c>
      <c r="J33" s="3">
        <v>2545988.7634000001</v>
      </c>
      <c r="K33" s="3">
        <v>31636739.338</v>
      </c>
      <c r="L33" s="4">
        <f t="shared" si="0"/>
        <v>167450033.03669998</v>
      </c>
      <c r="M33" s="7"/>
      <c r="N33" s="156"/>
      <c r="O33" s="148"/>
      <c r="P33" s="8">
        <v>6</v>
      </c>
      <c r="Q33" s="3" t="s">
        <v>466</v>
      </c>
      <c r="R33" s="3">
        <v>94267765.584800005</v>
      </c>
      <c r="S33" s="3">
        <v>0</v>
      </c>
      <c r="T33" s="3">
        <v>136988.49660000001</v>
      </c>
      <c r="U33" s="3">
        <v>11402671.4164</v>
      </c>
      <c r="V33" s="3">
        <v>2712891.2499000002</v>
      </c>
      <c r="W33" s="3">
        <v>2073212.9848</v>
      </c>
      <c r="X33" s="3">
        <v>29212482.862399999</v>
      </c>
      <c r="Y33" s="121">
        <f t="shared" si="1"/>
        <v>139806012.59490001</v>
      </c>
    </row>
    <row r="34" spans="1:25" ht="25" customHeight="1" x14ac:dyDescent="0.25">
      <c r="A34" s="151"/>
      <c r="B34" s="148"/>
      <c r="C34" s="1">
        <v>9</v>
      </c>
      <c r="D34" s="3" t="s">
        <v>790</v>
      </c>
      <c r="E34" s="3">
        <v>100651559.87890001</v>
      </c>
      <c r="F34" s="3">
        <v>0</v>
      </c>
      <c r="G34" s="3">
        <v>146265.3303</v>
      </c>
      <c r="H34" s="3">
        <v>12174858.0517</v>
      </c>
      <c r="I34" s="3">
        <v>2896607.7045999998</v>
      </c>
      <c r="J34" s="3">
        <v>2213610.5548999999</v>
      </c>
      <c r="K34" s="3">
        <v>33613233.571999997</v>
      </c>
      <c r="L34" s="4">
        <f t="shared" si="0"/>
        <v>151696135.09240001</v>
      </c>
      <c r="M34" s="7"/>
      <c r="N34" s="156"/>
      <c r="O34" s="148"/>
      <c r="P34" s="8">
        <v>7</v>
      </c>
      <c r="Q34" s="3" t="s">
        <v>467</v>
      </c>
      <c r="R34" s="3">
        <v>94576259.903899997</v>
      </c>
      <c r="S34" s="3">
        <v>0</v>
      </c>
      <c r="T34" s="3">
        <v>137436.7959</v>
      </c>
      <c r="U34" s="3">
        <v>11439987.0283</v>
      </c>
      <c r="V34" s="3">
        <v>2721769.2744999998</v>
      </c>
      <c r="W34" s="3">
        <v>2079997.6414999999</v>
      </c>
      <c r="X34" s="3">
        <v>27624463.279300001</v>
      </c>
      <c r="Y34" s="121">
        <f t="shared" si="1"/>
        <v>138579913.92339998</v>
      </c>
    </row>
    <row r="35" spans="1:25" ht="25" customHeight="1" x14ac:dyDescent="0.25">
      <c r="A35" s="151"/>
      <c r="B35" s="148"/>
      <c r="C35" s="1">
        <v>10</v>
      </c>
      <c r="D35" s="3" t="s">
        <v>87</v>
      </c>
      <c r="E35" s="3">
        <v>90120235.274399996</v>
      </c>
      <c r="F35" s="3">
        <v>0</v>
      </c>
      <c r="G35" s="3">
        <v>130961.36810000001</v>
      </c>
      <c r="H35" s="3">
        <v>10900984.2805</v>
      </c>
      <c r="I35" s="3">
        <v>2593531.2692</v>
      </c>
      <c r="J35" s="3">
        <v>1981997.1418999999</v>
      </c>
      <c r="K35" s="3">
        <v>27941185.028499998</v>
      </c>
      <c r="L35" s="4">
        <f t="shared" si="0"/>
        <v>133668894.3626</v>
      </c>
      <c r="M35" s="7"/>
      <c r="N35" s="156"/>
      <c r="O35" s="148"/>
      <c r="P35" s="8">
        <v>8</v>
      </c>
      <c r="Q35" s="3" t="s">
        <v>468</v>
      </c>
      <c r="R35" s="3">
        <v>101262788.0661</v>
      </c>
      <c r="S35" s="3">
        <v>0</v>
      </c>
      <c r="T35" s="3">
        <v>147153.55790000001</v>
      </c>
      <c r="U35" s="3">
        <v>12248792.488700001</v>
      </c>
      <c r="V35" s="3">
        <v>2914197.9761999999</v>
      </c>
      <c r="W35" s="3">
        <v>2227053.1798</v>
      </c>
      <c r="X35" s="3">
        <v>29751912.974100001</v>
      </c>
      <c r="Y35" s="121">
        <f t="shared" si="1"/>
        <v>148551898.2428</v>
      </c>
    </row>
    <row r="36" spans="1:25" ht="25" customHeight="1" x14ac:dyDescent="0.25">
      <c r="A36" s="151"/>
      <c r="B36" s="148"/>
      <c r="C36" s="1">
        <v>11</v>
      </c>
      <c r="D36" s="3" t="s">
        <v>88</v>
      </c>
      <c r="E36" s="3">
        <v>91582309.867500007</v>
      </c>
      <c r="F36" s="3">
        <v>0</v>
      </c>
      <c r="G36" s="3">
        <v>133086.03279999999</v>
      </c>
      <c r="H36" s="3">
        <v>11077837.4823</v>
      </c>
      <c r="I36" s="3">
        <v>2635607.6814000001</v>
      </c>
      <c r="J36" s="3">
        <v>2014152.2694999999</v>
      </c>
      <c r="K36" s="3">
        <v>29403209.2447</v>
      </c>
      <c r="L36" s="4">
        <f t="shared" si="0"/>
        <v>136846202.57820001</v>
      </c>
      <c r="M36" s="7"/>
      <c r="N36" s="156"/>
      <c r="O36" s="148"/>
      <c r="P36" s="8">
        <v>9</v>
      </c>
      <c r="Q36" s="3" t="s">
        <v>469</v>
      </c>
      <c r="R36" s="3">
        <v>94979680.690400004</v>
      </c>
      <c r="S36" s="3">
        <v>0</v>
      </c>
      <c r="T36" s="3">
        <v>138023.04089999999</v>
      </c>
      <c r="U36" s="3">
        <v>11488784.988399999</v>
      </c>
      <c r="V36" s="3">
        <v>2733379.1468000002</v>
      </c>
      <c r="W36" s="3">
        <v>2088869.9979000001</v>
      </c>
      <c r="X36" s="3">
        <v>28421858.615499999</v>
      </c>
      <c r="Y36" s="121">
        <f t="shared" si="1"/>
        <v>139850596.4799</v>
      </c>
    </row>
    <row r="37" spans="1:25" ht="25" customHeight="1" x14ac:dyDescent="0.25">
      <c r="A37" s="151"/>
      <c r="B37" s="148"/>
      <c r="C37" s="1">
        <v>12</v>
      </c>
      <c r="D37" s="3" t="s">
        <v>89</v>
      </c>
      <c r="E37" s="3">
        <v>89664977.111499995</v>
      </c>
      <c r="F37" s="3">
        <v>0</v>
      </c>
      <c r="G37" s="3">
        <v>130299.7938</v>
      </c>
      <c r="H37" s="3">
        <v>10845916.047900001</v>
      </c>
      <c r="I37" s="3">
        <v>2580429.5913999998</v>
      </c>
      <c r="J37" s="3">
        <v>1971984.736</v>
      </c>
      <c r="K37" s="3">
        <v>27835768.462299999</v>
      </c>
      <c r="L37" s="4">
        <f t="shared" si="0"/>
        <v>133029375.7429</v>
      </c>
      <c r="M37" s="7"/>
      <c r="N37" s="156"/>
      <c r="O37" s="148"/>
      <c r="P37" s="8">
        <v>10</v>
      </c>
      <c r="Q37" s="3" t="s">
        <v>470</v>
      </c>
      <c r="R37" s="3">
        <v>114516388.3468</v>
      </c>
      <c r="S37" s="3">
        <v>0</v>
      </c>
      <c r="T37" s="3">
        <v>166413.4901</v>
      </c>
      <c r="U37" s="3">
        <v>13851953.9527</v>
      </c>
      <c r="V37" s="3">
        <v>3295617.6058</v>
      </c>
      <c r="W37" s="3">
        <v>2518537.0822999999</v>
      </c>
      <c r="X37" s="3">
        <v>34663076.956900001</v>
      </c>
      <c r="Y37" s="121">
        <f t="shared" si="1"/>
        <v>169011987.4346</v>
      </c>
    </row>
    <row r="38" spans="1:25" ht="25" customHeight="1" x14ac:dyDescent="0.25">
      <c r="A38" s="151"/>
      <c r="B38" s="148"/>
      <c r="C38" s="1">
        <v>13</v>
      </c>
      <c r="D38" s="3" t="s">
        <v>90</v>
      </c>
      <c r="E38" s="3">
        <v>103968468.6489</v>
      </c>
      <c r="F38" s="3">
        <v>0</v>
      </c>
      <c r="G38" s="3">
        <v>151085.41219999999</v>
      </c>
      <c r="H38" s="3">
        <v>12576072.831599999</v>
      </c>
      <c r="I38" s="3">
        <v>2992063.5872999998</v>
      </c>
      <c r="J38" s="3">
        <v>2286558.6967000002</v>
      </c>
      <c r="K38" s="3">
        <v>30618155.085700002</v>
      </c>
      <c r="L38" s="4">
        <f t="shared" si="0"/>
        <v>152592404.2624</v>
      </c>
      <c r="M38" s="7"/>
      <c r="N38" s="156"/>
      <c r="O38" s="148"/>
      <c r="P38" s="8">
        <v>11</v>
      </c>
      <c r="Q38" s="3" t="s">
        <v>471</v>
      </c>
      <c r="R38" s="3">
        <v>94512334.298800007</v>
      </c>
      <c r="S38" s="3">
        <v>0</v>
      </c>
      <c r="T38" s="3">
        <v>137343.9002</v>
      </c>
      <c r="U38" s="3">
        <v>11432254.5583</v>
      </c>
      <c r="V38" s="3">
        <v>2719929.5872</v>
      </c>
      <c r="W38" s="3">
        <v>2078591.7379000001</v>
      </c>
      <c r="X38" s="3">
        <v>28044801.879799999</v>
      </c>
      <c r="Y38" s="121">
        <f t="shared" si="1"/>
        <v>138925255.96220002</v>
      </c>
    </row>
    <row r="39" spans="1:25" ht="25" customHeight="1" x14ac:dyDescent="0.25">
      <c r="A39" s="151"/>
      <c r="B39" s="148"/>
      <c r="C39" s="1">
        <v>14</v>
      </c>
      <c r="D39" s="3" t="s">
        <v>91</v>
      </c>
      <c r="E39" s="3">
        <v>100791273.0026</v>
      </c>
      <c r="F39" s="3">
        <v>0</v>
      </c>
      <c r="G39" s="3">
        <v>146468.35930000001</v>
      </c>
      <c r="H39" s="3">
        <v>12191757.814099999</v>
      </c>
      <c r="I39" s="3">
        <v>2900628.4481000002</v>
      </c>
      <c r="J39" s="3">
        <v>2216683.2389000002</v>
      </c>
      <c r="K39" s="3">
        <v>30762405.840399999</v>
      </c>
      <c r="L39" s="4">
        <f t="shared" si="0"/>
        <v>149009216.70340002</v>
      </c>
      <c r="M39" s="7"/>
      <c r="N39" s="156"/>
      <c r="O39" s="148"/>
      <c r="P39" s="8">
        <v>12</v>
      </c>
      <c r="Q39" s="3" t="s">
        <v>472</v>
      </c>
      <c r="R39" s="3">
        <v>104972197.20550001</v>
      </c>
      <c r="S39" s="3">
        <v>0</v>
      </c>
      <c r="T39" s="3">
        <v>152544.0154</v>
      </c>
      <c r="U39" s="3">
        <v>12697484.290200001</v>
      </c>
      <c r="V39" s="3">
        <v>3020949.4572999999</v>
      </c>
      <c r="W39" s="3">
        <v>2308633.5073000002</v>
      </c>
      <c r="X39" s="3">
        <v>31340596.3895</v>
      </c>
      <c r="Y39" s="121">
        <f t="shared" si="1"/>
        <v>154492404.86520001</v>
      </c>
    </row>
    <row r="40" spans="1:25" ht="25" customHeight="1" x14ac:dyDescent="0.25">
      <c r="A40" s="151"/>
      <c r="B40" s="148"/>
      <c r="C40" s="1">
        <v>15</v>
      </c>
      <c r="D40" s="3" t="s">
        <v>92</v>
      </c>
      <c r="E40" s="3">
        <v>96179125.744399995</v>
      </c>
      <c r="F40" s="3">
        <v>0</v>
      </c>
      <c r="G40" s="3">
        <v>139766.0564</v>
      </c>
      <c r="H40" s="3">
        <v>11633870.402799999</v>
      </c>
      <c r="I40" s="3">
        <v>2767897.4572000001</v>
      </c>
      <c r="J40" s="3">
        <v>2115249.1642</v>
      </c>
      <c r="K40" s="3">
        <v>30481604.785500001</v>
      </c>
      <c r="L40" s="4">
        <f t="shared" si="0"/>
        <v>143317513.61049998</v>
      </c>
      <c r="M40" s="7"/>
      <c r="N40" s="156"/>
      <c r="O40" s="148"/>
      <c r="P40" s="8">
        <v>13</v>
      </c>
      <c r="Q40" s="3" t="s">
        <v>473</v>
      </c>
      <c r="R40" s="3">
        <v>114395897.41429999</v>
      </c>
      <c r="S40" s="3">
        <v>0</v>
      </c>
      <c r="T40" s="3">
        <v>166238.39449999999</v>
      </c>
      <c r="U40" s="3">
        <v>13837379.315199999</v>
      </c>
      <c r="V40" s="3">
        <v>3292150.0493999999</v>
      </c>
      <c r="W40" s="3">
        <v>2515887.1482000002</v>
      </c>
      <c r="X40" s="3">
        <v>33090723.8156</v>
      </c>
      <c r="Y40" s="121">
        <f t="shared" si="1"/>
        <v>167298276.1372</v>
      </c>
    </row>
    <row r="41" spans="1:25" ht="25" customHeight="1" x14ac:dyDescent="0.25">
      <c r="A41" s="151"/>
      <c r="B41" s="148"/>
      <c r="C41" s="1">
        <v>16</v>
      </c>
      <c r="D41" s="3" t="s">
        <v>93</v>
      </c>
      <c r="E41" s="3">
        <v>89602875.814300001</v>
      </c>
      <c r="F41" s="3">
        <v>0</v>
      </c>
      <c r="G41" s="3">
        <v>130209.5491</v>
      </c>
      <c r="H41" s="3">
        <v>10838404.247</v>
      </c>
      <c r="I41" s="3">
        <v>2578642.4049999998</v>
      </c>
      <c r="J41" s="3">
        <v>1970618.9539999999</v>
      </c>
      <c r="K41" s="3">
        <v>29012212.030999999</v>
      </c>
      <c r="L41" s="4">
        <f t="shared" si="0"/>
        <v>134132963.00039999</v>
      </c>
      <c r="M41" s="7"/>
      <c r="N41" s="156"/>
      <c r="O41" s="148"/>
      <c r="P41" s="8">
        <v>14</v>
      </c>
      <c r="Q41" s="3" t="s">
        <v>474</v>
      </c>
      <c r="R41" s="3">
        <v>114128416.2079</v>
      </c>
      <c r="S41" s="3">
        <v>0</v>
      </c>
      <c r="T41" s="3">
        <v>165849.6949</v>
      </c>
      <c r="U41" s="3">
        <v>13805024.6679</v>
      </c>
      <c r="V41" s="3">
        <v>3284452.3234000001</v>
      </c>
      <c r="W41" s="3">
        <v>2510004.4851000002</v>
      </c>
      <c r="X41" s="3">
        <v>35051418.841399997</v>
      </c>
      <c r="Y41" s="121">
        <f t="shared" si="1"/>
        <v>168945166.22060001</v>
      </c>
    </row>
    <row r="42" spans="1:25" ht="25" customHeight="1" x14ac:dyDescent="0.25">
      <c r="A42" s="151"/>
      <c r="B42" s="148"/>
      <c r="C42" s="1">
        <v>17</v>
      </c>
      <c r="D42" s="3" t="s">
        <v>94</v>
      </c>
      <c r="E42" s="3">
        <v>85154721.558200002</v>
      </c>
      <c r="F42" s="3">
        <v>0</v>
      </c>
      <c r="G42" s="3">
        <v>123745.5583</v>
      </c>
      <c r="H42" s="3">
        <v>10300353.5032</v>
      </c>
      <c r="I42" s="3">
        <v>2450630.8977999999</v>
      </c>
      <c r="J42" s="3">
        <v>1872791.5460000001</v>
      </c>
      <c r="K42" s="3">
        <v>26475443.3517</v>
      </c>
      <c r="L42" s="4">
        <f t="shared" si="0"/>
        <v>126377686.4152</v>
      </c>
      <c r="M42" s="7"/>
      <c r="N42" s="156"/>
      <c r="O42" s="148"/>
      <c r="P42" s="8">
        <v>15</v>
      </c>
      <c r="Q42" s="3" t="s">
        <v>475</v>
      </c>
      <c r="R42" s="3">
        <v>99663254.858700007</v>
      </c>
      <c r="S42" s="3">
        <v>0</v>
      </c>
      <c r="T42" s="3">
        <v>144829.1403</v>
      </c>
      <c r="U42" s="3">
        <v>12055312.231000001</v>
      </c>
      <c r="V42" s="3">
        <v>2868165.7019000002</v>
      </c>
      <c r="W42" s="3">
        <v>2191874.9511000002</v>
      </c>
      <c r="X42" s="3">
        <v>31346039.814199999</v>
      </c>
      <c r="Y42" s="121">
        <f t="shared" si="1"/>
        <v>148269476.69720003</v>
      </c>
    </row>
    <row r="43" spans="1:25" ht="25" customHeight="1" x14ac:dyDescent="0.25">
      <c r="A43" s="151"/>
      <c r="B43" s="148"/>
      <c r="C43" s="1">
        <v>18</v>
      </c>
      <c r="D43" s="3" t="s">
        <v>95</v>
      </c>
      <c r="E43" s="3">
        <v>96466280.775099993</v>
      </c>
      <c r="F43" s="3">
        <v>0</v>
      </c>
      <c r="G43" s="3">
        <v>140183.34580000001</v>
      </c>
      <c r="H43" s="3">
        <v>11668604.8048</v>
      </c>
      <c r="I43" s="3">
        <v>2776161.3676</v>
      </c>
      <c r="J43" s="3">
        <v>2121564.5099999998</v>
      </c>
      <c r="K43" s="3">
        <v>30348639.179499999</v>
      </c>
      <c r="L43" s="4">
        <f t="shared" si="0"/>
        <v>143521433.98280001</v>
      </c>
      <c r="M43" s="7"/>
      <c r="N43" s="156"/>
      <c r="O43" s="148"/>
      <c r="P43" s="8">
        <v>16</v>
      </c>
      <c r="Q43" s="3" t="s">
        <v>476</v>
      </c>
      <c r="R43" s="3">
        <v>112278161.45819999</v>
      </c>
      <c r="S43" s="3">
        <v>0</v>
      </c>
      <c r="T43" s="3">
        <v>163160.9325</v>
      </c>
      <c r="U43" s="3">
        <v>13581217.019400001</v>
      </c>
      <c r="V43" s="3">
        <v>3231204.6422999999</v>
      </c>
      <c r="W43" s="3">
        <v>2469312.1853</v>
      </c>
      <c r="X43" s="3">
        <v>31345707.897999998</v>
      </c>
      <c r="Y43" s="121">
        <f t="shared" si="1"/>
        <v>163068764.13569999</v>
      </c>
    </row>
    <row r="44" spans="1:25" ht="25" customHeight="1" x14ac:dyDescent="0.25">
      <c r="A44" s="151"/>
      <c r="B44" s="148"/>
      <c r="C44" s="1">
        <v>19</v>
      </c>
      <c r="D44" s="3" t="s">
        <v>96</v>
      </c>
      <c r="E44" s="3">
        <v>121423835.0852</v>
      </c>
      <c r="F44" s="3">
        <v>0</v>
      </c>
      <c r="G44" s="3">
        <v>176451.28769999999</v>
      </c>
      <c r="H44" s="3">
        <v>14687481.823799999</v>
      </c>
      <c r="I44" s="3">
        <v>3494404.0276000001</v>
      </c>
      <c r="J44" s="3">
        <v>2670451.2407</v>
      </c>
      <c r="K44" s="3">
        <v>33244806.655999999</v>
      </c>
      <c r="L44" s="4">
        <f t="shared" si="0"/>
        <v>175697430.12099999</v>
      </c>
      <c r="M44" s="7"/>
      <c r="N44" s="156"/>
      <c r="O44" s="148"/>
      <c r="P44" s="8">
        <v>17</v>
      </c>
      <c r="Q44" s="3" t="s">
        <v>477</v>
      </c>
      <c r="R44" s="3">
        <v>115903194.01289999</v>
      </c>
      <c r="S44" s="3">
        <v>0</v>
      </c>
      <c r="T44" s="3">
        <v>168428.7752</v>
      </c>
      <c r="U44" s="3">
        <v>14019702.5912</v>
      </c>
      <c r="V44" s="3">
        <v>3335527.8862000001</v>
      </c>
      <c r="W44" s="3">
        <v>2549036.8347999998</v>
      </c>
      <c r="X44" s="3">
        <v>33545382.545000002</v>
      </c>
      <c r="Y44" s="121">
        <f t="shared" si="1"/>
        <v>169521272.64529997</v>
      </c>
    </row>
    <row r="45" spans="1:25" ht="25" customHeight="1" x14ac:dyDescent="0.25">
      <c r="A45" s="151"/>
      <c r="B45" s="148"/>
      <c r="C45" s="1">
        <v>20</v>
      </c>
      <c r="D45" s="3" t="s">
        <v>97</v>
      </c>
      <c r="E45" s="3">
        <v>104033618.1561</v>
      </c>
      <c r="F45" s="3">
        <v>0</v>
      </c>
      <c r="G45" s="3">
        <v>151180.0864</v>
      </c>
      <c r="H45" s="3">
        <v>12583953.3454</v>
      </c>
      <c r="I45" s="3">
        <v>2993938.4967999998</v>
      </c>
      <c r="J45" s="3">
        <v>2287991.5172999999</v>
      </c>
      <c r="K45" s="3">
        <v>23907540.938299999</v>
      </c>
      <c r="L45" s="4">
        <f t="shared" si="0"/>
        <v>145958222.54030001</v>
      </c>
      <c r="M45" s="7"/>
      <c r="N45" s="156"/>
      <c r="O45" s="148"/>
      <c r="P45" s="8">
        <v>18</v>
      </c>
      <c r="Q45" s="3" t="s">
        <v>478</v>
      </c>
      <c r="R45" s="3">
        <v>110951222.4198</v>
      </c>
      <c r="S45" s="3">
        <v>0</v>
      </c>
      <c r="T45" s="3">
        <v>161232.6447</v>
      </c>
      <c r="U45" s="3">
        <v>13420709.8752</v>
      </c>
      <c r="V45" s="3">
        <v>3193017.2376999999</v>
      </c>
      <c r="W45" s="3">
        <v>2440129.0682000001</v>
      </c>
      <c r="X45" s="3">
        <v>32318421.339699998</v>
      </c>
      <c r="Y45" s="121">
        <f t="shared" si="1"/>
        <v>162484732.58530003</v>
      </c>
    </row>
    <row r="46" spans="1:25" ht="25" customHeight="1" x14ac:dyDescent="0.25">
      <c r="A46" s="151"/>
      <c r="B46" s="148"/>
      <c r="C46" s="11">
        <v>21</v>
      </c>
      <c r="D46" s="3" t="s">
        <v>791</v>
      </c>
      <c r="E46" s="3">
        <v>100816424.8989</v>
      </c>
      <c r="F46" s="3">
        <v>0</v>
      </c>
      <c r="G46" s="3">
        <v>146504.90969999999</v>
      </c>
      <c r="H46" s="3">
        <v>12194800.198799999</v>
      </c>
      <c r="I46" s="3">
        <v>2901352.2837</v>
      </c>
      <c r="J46" s="3">
        <v>2217236.3997999998</v>
      </c>
      <c r="K46" s="3">
        <v>33371598.6217</v>
      </c>
      <c r="L46" s="4">
        <f t="shared" si="0"/>
        <v>151647917.31260002</v>
      </c>
      <c r="M46" s="7"/>
      <c r="N46" s="156"/>
      <c r="O46" s="148"/>
      <c r="P46" s="8">
        <v>19</v>
      </c>
      <c r="Q46" s="3" t="s">
        <v>479</v>
      </c>
      <c r="R46" s="3">
        <v>121670670.4738</v>
      </c>
      <c r="S46" s="3">
        <v>0</v>
      </c>
      <c r="T46" s="3">
        <v>176809.98509999999</v>
      </c>
      <c r="U46" s="3">
        <v>14717339.1436</v>
      </c>
      <c r="V46" s="3">
        <v>3501507.5965</v>
      </c>
      <c r="W46" s="3">
        <v>2675879.8443</v>
      </c>
      <c r="X46" s="3">
        <v>36390235.7861</v>
      </c>
      <c r="Y46" s="121">
        <f t="shared" si="1"/>
        <v>179132442.8294</v>
      </c>
    </row>
    <row r="47" spans="1:25" ht="25" customHeight="1" x14ac:dyDescent="0.3">
      <c r="A47" s="1"/>
      <c r="B47" s="158" t="s">
        <v>812</v>
      </c>
      <c r="C47" s="158"/>
      <c r="D47" s="158"/>
      <c r="E47" s="10">
        <f>SUM(E26:E46)</f>
        <v>2133490965.4128006</v>
      </c>
      <c r="F47" s="10">
        <f t="shared" ref="F47:L47" si="3">SUM(F26:F46)</f>
        <v>0</v>
      </c>
      <c r="G47" s="10">
        <f t="shared" si="3"/>
        <v>3100356.9258000003</v>
      </c>
      <c r="H47" s="10">
        <f t="shared" si="3"/>
        <v>258068028.8484</v>
      </c>
      <c r="I47" s="10">
        <f t="shared" si="3"/>
        <v>61398813.644899994</v>
      </c>
      <c r="J47" s="10">
        <f t="shared" si="3"/>
        <v>46921459.790600009</v>
      </c>
      <c r="K47" s="10">
        <f t="shared" si="3"/>
        <v>639820884.07570004</v>
      </c>
      <c r="L47" s="10">
        <f t="shared" si="3"/>
        <v>3142800508.6981997</v>
      </c>
      <c r="M47" s="7"/>
      <c r="N47" s="156"/>
      <c r="O47" s="148"/>
      <c r="P47" s="8">
        <v>20</v>
      </c>
      <c r="Q47" s="3" t="s">
        <v>480</v>
      </c>
      <c r="R47" s="3">
        <v>96889091.519800007</v>
      </c>
      <c r="S47" s="3">
        <v>0</v>
      </c>
      <c r="T47" s="3">
        <v>140797.76800000001</v>
      </c>
      <c r="U47" s="3">
        <v>11719748.183</v>
      </c>
      <c r="V47" s="3">
        <v>2788329.2552</v>
      </c>
      <c r="W47" s="3">
        <v>2130863.3059999999</v>
      </c>
      <c r="X47" s="3">
        <v>30129965.4582</v>
      </c>
      <c r="Y47" s="121">
        <f t="shared" si="1"/>
        <v>143798795.49020001</v>
      </c>
    </row>
    <row r="48" spans="1:25" ht="25" customHeight="1" x14ac:dyDescent="0.25">
      <c r="A48" s="151">
        <v>3</v>
      </c>
      <c r="B48" s="147" t="s">
        <v>25</v>
      </c>
      <c r="C48" s="12">
        <v>1</v>
      </c>
      <c r="D48" s="3" t="s">
        <v>98</v>
      </c>
      <c r="E48" s="3">
        <v>96807601.154300004</v>
      </c>
      <c r="F48" s="3">
        <v>0</v>
      </c>
      <c r="G48" s="3">
        <v>140679.3474</v>
      </c>
      <c r="H48" s="3">
        <v>11709891.071699999</v>
      </c>
      <c r="I48" s="3">
        <v>2785984.0792</v>
      </c>
      <c r="J48" s="3">
        <v>2129071.1039</v>
      </c>
      <c r="K48" s="3">
        <v>29832860.156199999</v>
      </c>
      <c r="L48" s="4">
        <f t="shared" si="0"/>
        <v>143406086.9127</v>
      </c>
      <c r="M48" s="7"/>
      <c r="N48" s="156"/>
      <c r="O48" s="148"/>
      <c r="P48" s="8">
        <v>21</v>
      </c>
      <c r="Q48" s="3" t="s">
        <v>42</v>
      </c>
      <c r="R48" s="3">
        <v>133441885.6383</v>
      </c>
      <c r="S48" s="3">
        <v>0</v>
      </c>
      <c r="T48" s="3">
        <v>193915.73759999999</v>
      </c>
      <c r="U48" s="3">
        <v>16141190.6358</v>
      </c>
      <c r="V48" s="3">
        <v>3840266.3061000002</v>
      </c>
      <c r="W48" s="3">
        <v>2934761.9338000002</v>
      </c>
      <c r="X48" s="3">
        <v>41217624.134999998</v>
      </c>
      <c r="Y48" s="121">
        <f t="shared" si="1"/>
        <v>197769644.38660002</v>
      </c>
    </row>
    <row r="49" spans="1:25" ht="25" customHeight="1" x14ac:dyDescent="0.25">
      <c r="A49" s="151"/>
      <c r="B49" s="148"/>
      <c r="C49" s="1">
        <v>2</v>
      </c>
      <c r="D49" s="3" t="s">
        <v>99</v>
      </c>
      <c r="E49" s="3">
        <v>75587227.789800003</v>
      </c>
      <c r="F49" s="3">
        <v>0</v>
      </c>
      <c r="G49" s="3">
        <v>109842.2206</v>
      </c>
      <c r="H49" s="3">
        <v>9143065.1444000006</v>
      </c>
      <c r="I49" s="3">
        <v>2175292.1331000002</v>
      </c>
      <c r="J49" s="3">
        <v>1662375.4808</v>
      </c>
      <c r="K49" s="3">
        <v>24618656.737100001</v>
      </c>
      <c r="L49" s="4">
        <f t="shared" si="0"/>
        <v>113296459.50580001</v>
      </c>
      <c r="M49" s="7"/>
      <c r="N49" s="156"/>
      <c r="O49" s="148"/>
      <c r="P49" s="8">
        <v>22</v>
      </c>
      <c r="Q49" s="3" t="s">
        <v>481</v>
      </c>
      <c r="R49" s="3">
        <v>93895446.338799998</v>
      </c>
      <c r="S49" s="3">
        <v>0</v>
      </c>
      <c r="T49" s="3">
        <v>136447.4479</v>
      </c>
      <c r="U49" s="3">
        <v>11357635.512599999</v>
      </c>
      <c r="V49" s="3">
        <v>2702176.4353999998</v>
      </c>
      <c r="W49" s="3">
        <v>2065024.6385999999</v>
      </c>
      <c r="X49" s="3">
        <v>27882694.036699999</v>
      </c>
      <c r="Y49" s="121">
        <f t="shared" si="1"/>
        <v>138039424.41</v>
      </c>
    </row>
    <row r="50" spans="1:25" ht="25" customHeight="1" x14ac:dyDescent="0.25">
      <c r="A50" s="151"/>
      <c r="B50" s="148"/>
      <c r="C50" s="1">
        <v>3</v>
      </c>
      <c r="D50" s="3" t="s">
        <v>100</v>
      </c>
      <c r="E50" s="3">
        <v>99796554.272200003</v>
      </c>
      <c r="F50" s="3">
        <v>0</v>
      </c>
      <c r="G50" s="3">
        <v>145022.84899999999</v>
      </c>
      <c r="H50" s="3">
        <v>12071436.188100001</v>
      </c>
      <c r="I50" s="3">
        <v>2872001.8681000001</v>
      </c>
      <c r="J50" s="3">
        <v>2194806.5797000001</v>
      </c>
      <c r="K50" s="3">
        <v>32054507.651700001</v>
      </c>
      <c r="L50" s="4">
        <f t="shared" si="0"/>
        <v>149134329.40880001</v>
      </c>
      <c r="M50" s="7"/>
      <c r="N50" s="156"/>
      <c r="O50" s="148"/>
      <c r="P50" s="8">
        <v>23</v>
      </c>
      <c r="Q50" s="3" t="s">
        <v>482</v>
      </c>
      <c r="R50" s="3">
        <v>88706306.241699994</v>
      </c>
      <c r="S50" s="3">
        <v>0</v>
      </c>
      <c r="T50" s="3">
        <v>128906.66770000001</v>
      </c>
      <c r="U50" s="3">
        <v>10729954.7874</v>
      </c>
      <c r="V50" s="3">
        <v>2552840.4171000002</v>
      </c>
      <c r="W50" s="3">
        <v>1950900.8703999999</v>
      </c>
      <c r="X50" s="3">
        <v>26666951.596900001</v>
      </c>
      <c r="Y50" s="121">
        <f t="shared" si="1"/>
        <v>130735860.58119999</v>
      </c>
    </row>
    <row r="51" spans="1:25" ht="25" customHeight="1" x14ac:dyDescent="0.25">
      <c r="A51" s="151"/>
      <c r="B51" s="148"/>
      <c r="C51" s="1">
        <v>4</v>
      </c>
      <c r="D51" s="3" t="s">
        <v>101</v>
      </c>
      <c r="E51" s="3">
        <v>76505394.060299993</v>
      </c>
      <c r="F51" s="3">
        <v>0</v>
      </c>
      <c r="G51" s="3">
        <v>111176.4859</v>
      </c>
      <c r="H51" s="3">
        <v>9254126.9504000004</v>
      </c>
      <c r="I51" s="3">
        <v>2201715.6430000002</v>
      </c>
      <c r="J51" s="3">
        <v>1682568.5364000001</v>
      </c>
      <c r="K51" s="3">
        <v>25551473.858600002</v>
      </c>
      <c r="L51" s="4">
        <f t="shared" si="0"/>
        <v>115306455.5346</v>
      </c>
      <c r="M51" s="7"/>
      <c r="N51" s="156"/>
      <c r="O51" s="148"/>
      <c r="P51" s="8">
        <v>24</v>
      </c>
      <c r="Q51" s="3" t="s">
        <v>483</v>
      </c>
      <c r="R51" s="3">
        <v>107909891.93430001</v>
      </c>
      <c r="S51" s="3">
        <v>0</v>
      </c>
      <c r="T51" s="3">
        <v>156813.02910000001</v>
      </c>
      <c r="U51" s="3">
        <v>13052829.1688</v>
      </c>
      <c r="V51" s="3">
        <v>3105492.1031999998</v>
      </c>
      <c r="W51" s="3">
        <v>2373241.6671000002</v>
      </c>
      <c r="X51" s="3">
        <v>33432132.757800002</v>
      </c>
      <c r="Y51" s="121">
        <f t="shared" si="1"/>
        <v>160030400.66030002</v>
      </c>
    </row>
    <row r="52" spans="1:25" ht="25" customHeight="1" x14ac:dyDescent="0.25">
      <c r="A52" s="151"/>
      <c r="B52" s="148"/>
      <c r="C52" s="1">
        <v>5</v>
      </c>
      <c r="D52" s="3" t="s">
        <v>102</v>
      </c>
      <c r="E52" s="3">
        <v>102810687.02869999</v>
      </c>
      <c r="F52" s="3">
        <v>0</v>
      </c>
      <c r="G52" s="3">
        <v>149402.94130000001</v>
      </c>
      <c r="H52" s="3">
        <v>12436027.0449</v>
      </c>
      <c r="I52" s="3">
        <v>2958744.2908999999</v>
      </c>
      <c r="J52" s="3">
        <v>2261095.8264000001</v>
      </c>
      <c r="K52" s="3">
        <v>33389540.7524</v>
      </c>
      <c r="L52" s="4">
        <f t="shared" si="0"/>
        <v>154005497.88460001</v>
      </c>
      <c r="M52" s="7"/>
      <c r="N52" s="156"/>
      <c r="O52" s="148"/>
      <c r="P52" s="8">
        <v>25</v>
      </c>
      <c r="Q52" s="3" t="s">
        <v>484</v>
      </c>
      <c r="R52" s="3">
        <v>107383300.61149999</v>
      </c>
      <c r="S52" s="3">
        <v>0</v>
      </c>
      <c r="T52" s="3">
        <v>156047.79449999999</v>
      </c>
      <c r="U52" s="3">
        <v>12989132.445</v>
      </c>
      <c r="V52" s="3">
        <v>3090337.5592999998</v>
      </c>
      <c r="W52" s="3">
        <v>2361660.4446</v>
      </c>
      <c r="X52" s="3">
        <v>32220107.7788</v>
      </c>
      <c r="Y52" s="121">
        <f t="shared" si="1"/>
        <v>158200586.63369998</v>
      </c>
    </row>
    <row r="53" spans="1:25" ht="25" customHeight="1" x14ac:dyDescent="0.25">
      <c r="A53" s="151"/>
      <c r="B53" s="148"/>
      <c r="C53" s="1">
        <v>6</v>
      </c>
      <c r="D53" s="3" t="s">
        <v>103</v>
      </c>
      <c r="E53" s="3">
        <v>89611095.057899997</v>
      </c>
      <c r="F53" s="3">
        <v>0</v>
      </c>
      <c r="G53" s="3">
        <v>130221.4932</v>
      </c>
      <c r="H53" s="3">
        <v>10839398.4504</v>
      </c>
      <c r="I53" s="3">
        <v>2578878.9430999998</v>
      </c>
      <c r="J53" s="3">
        <v>1970799.7183000001</v>
      </c>
      <c r="K53" s="3">
        <v>27597604.098999999</v>
      </c>
      <c r="L53" s="4">
        <f t="shared" si="0"/>
        <v>132727997.76190001</v>
      </c>
      <c r="M53" s="7"/>
      <c r="N53" s="156"/>
      <c r="O53" s="148"/>
      <c r="P53" s="8">
        <v>26</v>
      </c>
      <c r="Q53" s="3" t="s">
        <v>485</v>
      </c>
      <c r="R53" s="3">
        <v>101860777.63500001</v>
      </c>
      <c r="S53" s="3">
        <v>0</v>
      </c>
      <c r="T53" s="3">
        <v>148022.54730000001</v>
      </c>
      <c r="U53" s="3">
        <v>12321125.5765</v>
      </c>
      <c r="V53" s="3">
        <v>2931407.2593</v>
      </c>
      <c r="W53" s="3">
        <v>2240204.6502999999</v>
      </c>
      <c r="X53" s="3">
        <v>31824862.038600001</v>
      </c>
      <c r="Y53" s="121">
        <f t="shared" si="1"/>
        <v>151326399.70699999</v>
      </c>
    </row>
    <row r="54" spans="1:25" ht="25" customHeight="1" x14ac:dyDescent="0.25">
      <c r="A54" s="151"/>
      <c r="B54" s="148"/>
      <c r="C54" s="1">
        <v>7</v>
      </c>
      <c r="D54" s="3" t="s">
        <v>104</v>
      </c>
      <c r="E54" s="3">
        <v>101634588.9084</v>
      </c>
      <c r="F54" s="3">
        <v>0</v>
      </c>
      <c r="G54" s="3">
        <v>147693.85329999999</v>
      </c>
      <c r="H54" s="3">
        <v>12293765.6862</v>
      </c>
      <c r="I54" s="3">
        <v>2924897.8717999998</v>
      </c>
      <c r="J54" s="3">
        <v>2235230.1247999999</v>
      </c>
      <c r="K54" s="3">
        <v>31837235.346099999</v>
      </c>
      <c r="L54" s="4">
        <f t="shared" si="0"/>
        <v>151073411.7906</v>
      </c>
      <c r="M54" s="7"/>
      <c r="N54" s="156"/>
      <c r="O54" s="148"/>
      <c r="P54" s="8">
        <v>27</v>
      </c>
      <c r="Q54" s="3" t="s">
        <v>486</v>
      </c>
      <c r="R54" s="3">
        <v>104000085.51090001</v>
      </c>
      <c r="S54" s="3">
        <v>0</v>
      </c>
      <c r="T54" s="3">
        <v>151131.3573</v>
      </c>
      <c r="U54" s="3">
        <v>12579897.2215</v>
      </c>
      <c r="V54" s="3">
        <v>2992973.4753</v>
      </c>
      <c r="W54" s="3">
        <v>2287254.0403</v>
      </c>
      <c r="X54" s="3">
        <v>31570481.508400001</v>
      </c>
      <c r="Y54" s="121">
        <f t="shared" si="1"/>
        <v>153581823.1137</v>
      </c>
    </row>
    <row r="55" spans="1:25" ht="25" customHeight="1" x14ac:dyDescent="0.25">
      <c r="A55" s="151"/>
      <c r="B55" s="148"/>
      <c r="C55" s="1">
        <v>8</v>
      </c>
      <c r="D55" s="3" t="s">
        <v>105</v>
      </c>
      <c r="E55" s="3">
        <v>81434618.653500006</v>
      </c>
      <c r="F55" s="3">
        <v>0</v>
      </c>
      <c r="G55" s="3">
        <v>118339.5609</v>
      </c>
      <c r="H55" s="3">
        <v>9850368.1789999995</v>
      </c>
      <c r="I55" s="3">
        <v>2343571.6653999998</v>
      </c>
      <c r="J55" s="3">
        <v>1790976.0325</v>
      </c>
      <c r="K55" s="3">
        <v>25603584.692699999</v>
      </c>
      <c r="L55" s="4">
        <f t="shared" si="0"/>
        <v>121141458.78400001</v>
      </c>
      <c r="M55" s="7"/>
      <c r="N55" s="156"/>
      <c r="O55" s="148"/>
      <c r="P55" s="8">
        <v>28</v>
      </c>
      <c r="Q55" s="3" t="s">
        <v>487</v>
      </c>
      <c r="R55" s="3">
        <v>87600788.484400004</v>
      </c>
      <c r="S55" s="3">
        <v>0</v>
      </c>
      <c r="T55" s="3">
        <v>127300.1459</v>
      </c>
      <c r="U55" s="3">
        <v>10596230.861199999</v>
      </c>
      <c r="V55" s="3">
        <v>2521025.1998000001</v>
      </c>
      <c r="W55" s="3">
        <v>1926587.4293</v>
      </c>
      <c r="X55" s="3">
        <v>27732933.473999999</v>
      </c>
      <c r="Y55" s="121">
        <f t="shared" si="1"/>
        <v>130504865.59459999</v>
      </c>
    </row>
    <row r="56" spans="1:25" ht="25" customHeight="1" x14ac:dyDescent="0.25">
      <c r="A56" s="151"/>
      <c r="B56" s="148"/>
      <c r="C56" s="1">
        <v>9</v>
      </c>
      <c r="D56" s="3" t="s">
        <v>106</v>
      </c>
      <c r="E56" s="3">
        <v>94507692.645099998</v>
      </c>
      <c r="F56" s="3">
        <v>0</v>
      </c>
      <c r="G56" s="3">
        <v>137337.155</v>
      </c>
      <c r="H56" s="3">
        <v>11431693.1017</v>
      </c>
      <c r="I56" s="3">
        <v>2719796.0070000002</v>
      </c>
      <c r="J56" s="3">
        <v>2078489.6549</v>
      </c>
      <c r="K56" s="3">
        <v>29700823.9155</v>
      </c>
      <c r="L56" s="4">
        <f t="shared" si="0"/>
        <v>140575832.47920001</v>
      </c>
      <c r="M56" s="7"/>
      <c r="N56" s="156"/>
      <c r="O56" s="148"/>
      <c r="P56" s="8">
        <v>29</v>
      </c>
      <c r="Q56" s="3" t="s">
        <v>488</v>
      </c>
      <c r="R56" s="3">
        <v>104819885.7025</v>
      </c>
      <c r="S56" s="3">
        <v>0</v>
      </c>
      <c r="T56" s="3">
        <v>152322.67860000001</v>
      </c>
      <c r="U56" s="3">
        <v>12679060.622199999</v>
      </c>
      <c r="V56" s="3">
        <v>3016566.1504000002</v>
      </c>
      <c r="W56" s="3">
        <v>2305283.7494999999</v>
      </c>
      <c r="X56" s="3">
        <v>31476217.324499998</v>
      </c>
      <c r="Y56" s="121">
        <f t="shared" si="1"/>
        <v>154449336.2277</v>
      </c>
    </row>
    <row r="57" spans="1:25" ht="25" customHeight="1" x14ac:dyDescent="0.25">
      <c r="A57" s="151"/>
      <c r="B57" s="148"/>
      <c r="C57" s="1">
        <v>10</v>
      </c>
      <c r="D57" s="3" t="s">
        <v>107</v>
      </c>
      <c r="E57" s="3">
        <v>102819994.3776</v>
      </c>
      <c r="F57" s="3">
        <v>0</v>
      </c>
      <c r="G57" s="3">
        <v>149416.46660000001</v>
      </c>
      <c r="H57" s="3">
        <v>12437152.8661</v>
      </c>
      <c r="I57" s="3">
        <v>2959012.1431</v>
      </c>
      <c r="J57" s="3">
        <v>2261300.5211</v>
      </c>
      <c r="K57" s="3">
        <v>33188532.337699998</v>
      </c>
      <c r="L57" s="4">
        <f t="shared" si="0"/>
        <v>153815408.71219999</v>
      </c>
      <c r="M57" s="7"/>
      <c r="N57" s="156"/>
      <c r="O57" s="148"/>
      <c r="P57" s="8">
        <v>30</v>
      </c>
      <c r="Q57" s="3" t="s">
        <v>489</v>
      </c>
      <c r="R57" s="3">
        <v>94553845.922999993</v>
      </c>
      <c r="S57" s="3">
        <v>0</v>
      </c>
      <c r="T57" s="3">
        <v>137404.2243</v>
      </c>
      <c r="U57" s="3">
        <v>11437275.823000001</v>
      </c>
      <c r="V57" s="3">
        <v>2721124.2322</v>
      </c>
      <c r="W57" s="3">
        <v>2079504.6950999999</v>
      </c>
      <c r="X57" s="3">
        <v>30283310.7152</v>
      </c>
      <c r="Y57" s="121">
        <f t="shared" si="1"/>
        <v>141212465.61279997</v>
      </c>
    </row>
    <row r="58" spans="1:25" ht="25" customHeight="1" x14ac:dyDescent="0.25">
      <c r="A58" s="151"/>
      <c r="B58" s="148"/>
      <c r="C58" s="1">
        <v>11</v>
      </c>
      <c r="D58" s="3" t="s">
        <v>108</v>
      </c>
      <c r="E58" s="3">
        <v>79133114.828099996</v>
      </c>
      <c r="F58" s="3">
        <v>0</v>
      </c>
      <c r="G58" s="3">
        <v>114995.0502</v>
      </c>
      <c r="H58" s="3">
        <v>9571977.2389000002</v>
      </c>
      <c r="I58" s="3">
        <v>2277337.6823</v>
      </c>
      <c r="J58" s="3">
        <v>1740359.4979999999</v>
      </c>
      <c r="K58" s="3">
        <v>25441543.232900001</v>
      </c>
      <c r="L58" s="4">
        <f t="shared" si="0"/>
        <v>118279327.53040001</v>
      </c>
      <c r="M58" s="7"/>
      <c r="N58" s="156"/>
      <c r="O58" s="148"/>
      <c r="P58" s="8">
        <v>31</v>
      </c>
      <c r="Q58" s="3" t="s">
        <v>490</v>
      </c>
      <c r="R58" s="3">
        <v>97966073.082499996</v>
      </c>
      <c r="S58" s="3">
        <v>0</v>
      </c>
      <c r="T58" s="3">
        <v>142362.82139999999</v>
      </c>
      <c r="U58" s="3">
        <v>11850020.3583</v>
      </c>
      <c r="V58" s="3">
        <v>2819323.2417000001</v>
      </c>
      <c r="W58" s="3">
        <v>2154549.1560999998</v>
      </c>
      <c r="X58" s="3">
        <v>29108725.876800001</v>
      </c>
      <c r="Y58" s="121">
        <f t="shared" si="1"/>
        <v>144041054.5368</v>
      </c>
    </row>
    <row r="59" spans="1:25" ht="25" customHeight="1" x14ac:dyDescent="0.25">
      <c r="A59" s="151"/>
      <c r="B59" s="148"/>
      <c r="C59" s="1">
        <v>12</v>
      </c>
      <c r="D59" s="3" t="s">
        <v>109</v>
      </c>
      <c r="E59" s="3">
        <v>93600255.131899998</v>
      </c>
      <c r="F59" s="3">
        <v>0</v>
      </c>
      <c r="G59" s="3">
        <v>136018.48050000001</v>
      </c>
      <c r="H59" s="3">
        <v>11321929.051100001</v>
      </c>
      <c r="I59" s="3">
        <v>2693681.2552999998</v>
      </c>
      <c r="J59" s="3">
        <v>2058532.5547</v>
      </c>
      <c r="K59" s="3">
        <v>29355830.278999999</v>
      </c>
      <c r="L59" s="4">
        <f t="shared" si="0"/>
        <v>139166246.7525</v>
      </c>
      <c r="M59" s="7"/>
      <c r="N59" s="156"/>
      <c r="O59" s="148"/>
      <c r="P59" s="8">
        <v>32</v>
      </c>
      <c r="Q59" s="3" t="s">
        <v>491</v>
      </c>
      <c r="R59" s="3">
        <v>105115585.3241</v>
      </c>
      <c r="S59" s="3">
        <v>0</v>
      </c>
      <c r="T59" s="3">
        <v>152752.3848</v>
      </c>
      <c r="U59" s="3">
        <v>12714828.581700001</v>
      </c>
      <c r="V59" s="3">
        <v>3025075.9619999998</v>
      </c>
      <c r="W59" s="3">
        <v>2311787.0148999998</v>
      </c>
      <c r="X59" s="3">
        <v>32277130.971799999</v>
      </c>
      <c r="Y59" s="121">
        <f t="shared" si="1"/>
        <v>155597160.23930001</v>
      </c>
    </row>
    <row r="60" spans="1:25" ht="25" customHeight="1" x14ac:dyDescent="0.25">
      <c r="A60" s="151"/>
      <c r="B60" s="148"/>
      <c r="C60" s="1">
        <v>13</v>
      </c>
      <c r="D60" s="3" t="s">
        <v>110</v>
      </c>
      <c r="E60" s="3">
        <v>93626645.079400003</v>
      </c>
      <c r="F60" s="3">
        <v>0</v>
      </c>
      <c r="G60" s="3">
        <v>136056.82999999999</v>
      </c>
      <c r="H60" s="3">
        <v>11325121.191099999</v>
      </c>
      <c r="I60" s="3">
        <v>2694440.7201999999</v>
      </c>
      <c r="J60" s="3">
        <v>2059112.9438</v>
      </c>
      <c r="K60" s="3">
        <v>29363729.883099999</v>
      </c>
      <c r="L60" s="4">
        <f t="shared" si="0"/>
        <v>139205106.6476</v>
      </c>
      <c r="M60" s="7"/>
      <c r="N60" s="156"/>
      <c r="O60" s="148"/>
      <c r="P60" s="8">
        <v>33</v>
      </c>
      <c r="Q60" s="3" t="s">
        <v>492</v>
      </c>
      <c r="R60" s="3">
        <v>101876803.3492</v>
      </c>
      <c r="S60" s="3">
        <v>0</v>
      </c>
      <c r="T60" s="3">
        <v>148045.8357</v>
      </c>
      <c r="U60" s="3">
        <v>12323064.054099999</v>
      </c>
      <c r="V60" s="3">
        <v>2931868.4564</v>
      </c>
      <c r="W60" s="3">
        <v>2240557.1008000001</v>
      </c>
      <c r="X60" s="3">
        <v>29190841.93</v>
      </c>
      <c r="Y60" s="121">
        <f t="shared" si="1"/>
        <v>148711180.72620001</v>
      </c>
    </row>
    <row r="61" spans="1:25" ht="25" customHeight="1" x14ac:dyDescent="0.25">
      <c r="A61" s="151"/>
      <c r="B61" s="148"/>
      <c r="C61" s="1">
        <v>14</v>
      </c>
      <c r="D61" s="3" t="s">
        <v>111</v>
      </c>
      <c r="E61" s="3">
        <v>96561956.426699996</v>
      </c>
      <c r="F61" s="3">
        <v>0</v>
      </c>
      <c r="G61" s="3">
        <v>140322.38020000001</v>
      </c>
      <c r="H61" s="3">
        <v>11680177.774700001</v>
      </c>
      <c r="I61" s="3">
        <v>2778914.7757999999</v>
      </c>
      <c r="J61" s="3">
        <v>2123668.6863000002</v>
      </c>
      <c r="K61" s="3">
        <v>30097530.0867</v>
      </c>
      <c r="L61" s="4">
        <f t="shared" si="0"/>
        <v>143382570.1304</v>
      </c>
      <c r="M61" s="7"/>
      <c r="N61" s="157"/>
      <c r="O61" s="149"/>
      <c r="P61" s="8">
        <v>34</v>
      </c>
      <c r="Q61" s="3" t="s">
        <v>493</v>
      </c>
      <c r="R61" s="3">
        <v>99847626.043500006</v>
      </c>
      <c r="S61" s="3">
        <v>0</v>
      </c>
      <c r="T61" s="3">
        <v>145097.06580000001</v>
      </c>
      <c r="U61" s="3">
        <v>12077613.852600001</v>
      </c>
      <c r="V61" s="3">
        <v>2873471.6405000002</v>
      </c>
      <c r="W61" s="3">
        <v>2195929.7914</v>
      </c>
      <c r="X61" s="3">
        <v>30349627.5601</v>
      </c>
      <c r="Y61" s="121">
        <f t="shared" si="1"/>
        <v>147489365.95389998</v>
      </c>
    </row>
    <row r="62" spans="1:25" ht="25" customHeight="1" x14ac:dyDescent="0.3">
      <c r="A62" s="151"/>
      <c r="B62" s="148"/>
      <c r="C62" s="1">
        <v>15</v>
      </c>
      <c r="D62" s="3" t="s">
        <v>112</v>
      </c>
      <c r="E62" s="3">
        <v>88218810.159400001</v>
      </c>
      <c r="F62" s="3">
        <v>0</v>
      </c>
      <c r="G62" s="3">
        <v>128198.2457</v>
      </c>
      <c r="H62" s="3">
        <v>10670987.0415</v>
      </c>
      <c r="I62" s="3">
        <v>2538810.9781999998</v>
      </c>
      <c r="J62" s="3">
        <v>1940179.4620999999</v>
      </c>
      <c r="K62" s="3">
        <v>27184567.6536</v>
      </c>
      <c r="L62" s="4">
        <f t="shared" si="0"/>
        <v>130681553.54050002</v>
      </c>
      <c r="M62" s="7"/>
      <c r="N62" s="14"/>
      <c r="O62" s="152" t="s">
        <v>830</v>
      </c>
      <c r="P62" s="153"/>
      <c r="Q62" s="154"/>
      <c r="R62" s="10">
        <f>SUM(R28:R61)</f>
        <v>3545588573.5208998</v>
      </c>
      <c r="S62" s="10">
        <f t="shared" ref="S62:X62" si="4">SUM(S28:S61)</f>
        <v>0</v>
      </c>
      <c r="T62" s="10">
        <f t="shared" si="4"/>
        <v>5152395.8936999999</v>
      </c>
      <c r="U62" s="10">
        <f t="shared" si="4"/>
        <v>428875992.02849996</v>
      </c>
      <c r="V62" s="10">
        <f t="shared" si="4"/>
        <v>102036959.90129998</v>
      </c>
      <c r="W62" s="10">
        <f t="shared" si="4"/>
        <v>77977453.096299991</v>
      </c>
      <c r="X62" s="10">
        <f t="shared" si="4"/>
        <v>1067157808.2747997</v>
      </c>
      <c r="Y62" s="5">
        <f t="shared" si="1"/>
        <v>5226789182.7154999</v>
      </c>
    </row>
    <row r="63" spans="1:25" ht="25" customHeight="1" x14ac:dyDescent="0.25">
      <c r="A63" s="151"/>
      <c r="B63" s="148"/>
      <c r="C63" s="1">
        <v>16</v>
      </c>
      <c r="D63" s="3" t="s">
        <v>113</v>
      </c>
      <c r="E63" s="3">
        <v>90075849.265499994</v>
      </c>
      <c r="F63" s="3">
        <v>0</v>
      </c>
      <c r="G63" s="3">
        <v>130896.867</v>
      </c>
      <c r="H63" s="3">
        <v>10895615.3289</v>
      </c>
      <c r="I63" s="3">
        <v>2592253.9034000002</v>
      </c>
      <c r="J63" s="3">
        <v>1981020.9689</v>
      </c>
      <c r="K63" s="3">
        <v>29032477.5748</v>
      </c>
      <c r="L63" s="4">
        <f t="shared" si="0"/>
        <v>134708113.90849999</v>
      </c>
      <c r="M63" s="7"/>
      <c r="N63" s="155">
        <v>21</v>
      </c>
      <c r="O63" s="147" t="s">
        <v>43</v>
      </c>
      <c r="P63" s="8">
        <v>1</v>
      </c>
      <c r="Q63" s="3" t="s">
        <v>494</v>
      </c>
      <c r="R63" s="3">
        <v>79944383.976400003</v>
      </c>
      <c r="S63" s="3">
        <v>0</v>
      </c>
      <c r="T63" s="3">
        <v>116173.9743</v>
      </c>
      <c r="U63" s="3">
        <v>9670108.7207999993</v>
      </c>
      <c r="V63" s="3">
        <v>2300684.8462999999</v>
      </c>
      <c r="W63" s="3">
        <v>1758201.5856000001</v>
      </c>
      <c r="X63" s="3">
        <v>24810020.930599999</v>
      </c>
      <c r="Y63" s="121">
        <f t="shared" si="1"/>
        <v>118599574.03400001</v>
      </c>
    </row>
    <row r="64" spans="1:25" ht="25" customHeight="1" x14ac:dyDescent="0.25">
      <c r="A64" s="151"/>
      <c r="B64" s="148"/>
      <c r="C64" s="1">
        <v>17</v>
      </c>
      <c r="D64" s="3" t="s">
        <v>114</v>
      </c>
      <c r="E64" s="3">
        <v>84080450.936900005</v>
      </c>
      <c r="F64" s="3">
        <v>0</v>
      </c>
      <c r="G64" s="3">
        <v>122184.4445</v>
      </c>
      <c r="H64" s="3">
        <v>10170409.2446</v>
      </c>
      <c r="I64" s="3">
        <v>2419714.9282</v>
      </c>
      <c r="J64" s="3">
        <v>1849165.3171999999</v>
      </c>
      <c r="K64" s="3">
        <v>27504269.280200001</v>
      </c>
      <c r="L64" s="4">
        <f t="shared" si="0"/>
        <v>126146194.15160002</v>
      </c>
      <c r="M64" s="7"/>
      <c r="N64" s="156"/>
      <c r="O64" s="148"/>
      <c r="P64" s="8">
        <v>2</v>
      </c>
      <c r="Q64" s="3" t="s">
        <v>495</v>
      </c>
      <c r="R64" s="3">
        <v>130625957.66320001</v>
      </c>
      <c r="S64" s="3">
        <v>0</v>
      </c>
      <c r="T64" s="3">
        <v>189823.6735</v>
      </c>
      <c r="U64" s="3">
        <v>15800574.718699999</v>
      </c>
      <c r="V64" s="3">
        <v>3759227.9328999999</v>
      </c>
      <c r="W64" s="3">
        <v>2872831.767</v>
      </c>
      <c r="X64" s="3">
        <v>32647025.692699999</v>
      </c>
      <c r="Y64" s="121">
        <f t="shared" si="1"/>
        <v>185895441.44800001</v>
      </c>
    </row>
    <row r="65" spans="1:25" ht="25" customHeight="1" x14ac:dyDescent="0.25">
      <c r="A65" s="151"/>
      <c r="B65" s="148"/>
      <c r="C65" s="1">
        <v>18</v>
      </c>
      <c r="D65" s="3" t="s">
        <v>115</v>
      </c>
      <c r="E65" s="3">
        <v>104461938.9217</v>
      </c>
      <c r="F65" s="3">
        <v>0</v>
      </c>
      <c r="G65" s="3">
        <v>151802.51569999999</v>
      </c>
      <c r="H65" s="3">
        <v>12635763.2182</v>
      </c>
      <c r="I65" s="3">
        <v>3006264.9548999998</v>
      </c>
      <c r="J65" s="3">
        <v>2297411.4942000001</v>
      </c>
      <c r="K65" s="3">
        <v>32418221.358600002</v>
      </c>
      <c r="L65" s="4">
        <f t="shared" si="0"/>
        <v>154971402.46329999</v>
      </c>
      <c r="M65" s="7"/>
      <c r="N65" s="156"/>
      <c r="O65" s="148"/>
      <c r="P65" s="8">
        <v>3</v>
      </c>
      <c r="Q65" s="3" t="s">
        <v>496</v>
      </c>
      <c r="R65" s="3">
        <v>110025167.0494</v>
      </c>
      <c r="S65" s="3">
        <v>0</v>
      </c>
      <c r="T65" s="3">
        <v>159886.91500000001</v>
      </c>
      <c r="U65" s="3">
        <v>13308693.8002</v>
      </c>
      <c r="V65" s="3">
        <v>3166366.6908</v>
      </c>
      <c r="W65" s="3">
        <v>2419762.5090999999</v>
      </c>
      <c r="X65" s="3">
        <v>33407379.187600002</v>
      </c>
      <c r="Y65" s="121">
        <f t="shared" si="1"/>
        <v>162487256.15210003</v>
      </c>
    </row>
    <row r="66" spans="1:25" ht="25" customHeight="1" x14ac:dyDescent="0.25">
      <c r="A66" s="151"/>
      <c r="B66" s="148"/>
      <c r="C66" s="1">
        <v>19</v>
      </c>
      <c r="D66" s="3" t="s">
        <v>116</v>
      </c>
      <c r="E66" s="3">
        <v>87165753.699699998</v>
      </c>
      <c r="F66" s="3">
        <v>0</v>
      </c>
      <c r="G66" s="3">
        <v>126667.96</v>
      </c>
      <c r="H66" s="3">
        <v>10543608.8575</v>
      </c>
      <c r="I66" s="3">
        <v>2508505.5219000001</v>
      </c>
      <c r="J66" s="3">
        <v>1917019.7923000001</v>
      </c>
      <c r="K66" s="3">
        <v>27809565.746399999</v>
      </c>
      <c r="L66" s="4">
        <f t="shared" si="0"/>
        <v>130071121.57779999</v>
      </c>
      <c r="M66" s="7"/>
      <c r="N66" s="156"/>
      <c r="O66" s="148"/>
      <c r="P66" s="8">
        <v>4</v>
      </c>
      <c r="Q66" s="3" t="s">
        <v>497</v>
      </c>
      <c r="R66" s="3">
        <v>90844304.354100004</v>
      </c>
      <c r="S66" s="3">
        <v>0</v>
      </c>
      <c r="T66" s="3">
        <v>132013.57430000001</v>
      </c>
      <c r="U66" s="3">
        <v>10988568.002800001</v>
      </c>
      <c r="V66" s="3">
        <v>2614368.94</v>
      </c>
      <c r="W66" s="3">
        <v>1997921.4550999999</v>
      </c>
      <c r="X66" s="3">
        <v>28216409.8983</v>
      </c>
      <c r="Y66" s="121">
        <f t="shared" si="1"/>
        <v>134793586.22460002</v>
      </c>
    </row>
    <row r="67" spans="1:25" ht="25" customHeight="1" x14ac:dyDescent="0.25">
      <c r="A67" s="151"/>
      <c r="B67" s="148"/>
      <c r="C67" s="1">
        <v>20</v>
      </c>
      <c r="D67" s="3" t="s">
        <v>117</v>
      </c>
      <c r="E67" s="3">
        <v>91712906.259499997</v>
      </c>
      <c r="F67" s="3">
        <v>0</v>
      </c>
      <c r="G67" s="3">
        <v>133275.81349999999</v>
      </c>
      <c r="H67" s="3">
        <v>11093634.480799999</v>
      </c>
      <c r="I67" s="3">
        <v>2639366.0584999998</v>
      </c>
      <c r="J67" s="3">
        <v>2017024.4510999999</v>
      </c>
      <c r="K67" s="3">
        <v>29112004.682100002</v>
      </c>
      <c r="L67" s="4">
        <f t="shared" si="0"/>
        <v>136708211.74550003</v>
      </c>
      <c r="M67" s="7"/>
      <c r="N67" s="156"/>
      <c r="O67" s="148"/>
      <c r="P67" s="8">
        <v>5</v>
      </c>
      <c r="Q67" s="3" t="s">
        <v>498</v>
      </c>
      <c r="R67" s="3">
        <v>120986904.6917</v>
      </c>
      <c r="S67" s="3">
        <v>0</v>
      </c>
      <c r="T67" s="3">
        <v>175816.34700000001</v>
      </c>
      <c r="U67" s="3">
        <v>14634630.5264</v>
      </c>
      <c r="V67" s="3">
        <v>3481829.7968000001</v>
      </c>
      <c r="W67" s="3">
        <v>2660841.9139</v>
      </c>
      <c r="X67" s="3">
        <v>36217580.383599997</v>
      </c>
      <c r="Y67" s="121">
        <f t="shared" si="1"/>
        <v>178157603.65939999</v>
      </c>
    </row>
    <row r="68" spans="1:25" ht="25" customHeight="1" x14ac:dyDescent="0.25">
      <c r="A68" s="151"/>
      <c r="B68" s="148"/>
      <c r="C68" s="1">
        <v>21</v>
      </c>
      <c r="D68" s="3" t="s">
        <v>118</v>
      </c>
      <c r="E68" s="3">
        <v>95394743.251000002</v>
      </c>
      <c r="F68" s="3">
        <v>0</v>
      </c>
      <c r="G68" s="3">
        <v>138626.20360000001</v>
      </c>
      <c r="H68" s="3">
        <v>11538991.142899999</v>
      </c>
      <c r="I68" s="3">
        <v>2745324.0526999999</v>
      </c>
      <c r="J68" s="3">
        <v>2097998.3895999999</v>
      </c>
      <c r="K68" s="3">
        <v>30442988.405900002</v>
      </c>
      <c r="L68" s="4">
        <f t="shared" si="0"/>
        <v>142358671.44569999</v>
      </c>
      <c r="M68" s="7"/>
      <c r="N68" s="156"/>
      <c r="O68" s="148"/>
      <c r="P68" s="8">
        <v>6</v>
      </c>
      <c r="Q68" s="3" t="s">
        <v>499</v>
      </c>
      <c r="R68" s="3">
        <v>148020159.0891</v>
      </c>
      <c r="S68" s="3">
        <v>0</v>
      </c>
      <c r="T68" s="3">
        <v>215100.66500000001</v>
      </c>
      <c r="U68" s="3">
        <v>17904585.163600001</v>
      </c>
      <c r="V68" s="3">
        <v>4259808.1317999996</v>
      </c>
      <c r="W68" s="3">
        <v>3255379.1206</v>
      </c>
      <c r="X68" s="3">
        <v>38249106.3138</v>
      </c>
      <c r="Y68" s="121">
        <f t="shared" si="1"/>
        <v>211904138.48389998</v>
      </c>
    </row>
    <row r="69" spans="1:25" ht="25" customHeight="1" x14ac:dyDescent="0.25">
      <c r="A69" s="151"/>
      <c r="B69" s="148"/>
      <c r="C69" s="1">
        <v>22</v>
      </c>
      <c r="D69" s="3" t="s">
        <v>119</v>
      </c>
      <c r="E69" s="3">
        <v>81994278.604200006</v>
      </c>
      <c r="F69" s="3">
        <v>0</v>
      </c>
      <c r="G69" s="3">
        <v>119152.85030000001</v>
      </c>
      <c r="H69" s="3">
        <v>9918064.8989000004</v>
      </c>
      <c r="I69" s="3">
        <v>2359677.8771000002</v>
      </c>
      <c r="J69" s="3">
        <v>1803284.5271000001</v>
      </c>
      <c r="K69" s="3">
        <v>27507256.5255</v>
      </c>
      <c r="L69" s="4">
        <f t="shared" si="0"/>
        <v>123701715.28310001</v>
      </c>
      <c r="M69" s="7"/>
      <c r="N69" s="156"/>
      <c r="O69" s="148"/>
      <c r="P69" s="8">
        <v>7</v>
      </c>
      <c r="Q69" s="3" t="s">
        <v>500</v>
      </c>
      <c r="R69" s="3">
        <v>100842038.20640001</v>
      </c>
      <c r="S69" s="3">
        <v>0</v>
      </c>
      <c r="T69" s="3">
        <v>146542.1305</v>
      </c>
      <c r="U69" s="3">
        <v>12197898.396</v>
      </c>
      <c r="V69" s="3">
        <v>2902089.398</v>
      </c>
      <c r="W69" s="3">
        <v>2217799.7083999999</v>
      </c>
      <c r="X69" s="3">
        <v>28493493.4925</v>
      </c>
      <c r="Y69" s="121">
        <f t="shared" si="1"/>
        <v>146799861.33180001</v>
      </c>
    </row>
    <row r="70" spans="1:25" ht="25" customHeight="1" x14ac:dyDescent="0.25">
      <c r="A70" s="151"/>
      <c r="B70" s="148"/>
      <c r="C70" s="1">
        <v>23</v>
      </c>
      <c r="D70" s="3" t="s">
        <v>120</v>
      </c>
      <c r="E70" s="3">
        <v>85617977.404400006</v>
      </c>
      <c r="F70" s="3">
        <v>0</v>
      </c>
      <c r="G70" s="3">
        <v>124418.7548</v>
      </c>
      <c r="H70" s="3">
        <v>10356389.1392</v>
      </c>
      <c r="I70" s="3">
        <v>2463962.7374</v>
      </c>
      <c r="J70" s="3">
        <v>1882979.8435</v>
      </c>
      <c r="K70" s="3">
        <v>28789514.959899999</v>
      </c>
      <c r="L70" s="4">
        <f t="shared" si="0"/>
        <v>129235242.83920002</v>
      </c>
      <c r="M70" s="7"/>
      <c r="N70" s="156"/>
      <c r="O70" s="148"/>
      <c r="P70" s="8">
        <v>8</v>
      </c>
      <c r="Q70" s="3" t="s">
        <v>501</v>
      </c>
      <c r="R70" s="3">
        <v>107130019.8882</v>
      </c>
      <c r="S70" s="3">
        <v>0</v>
      </c>
      <c r="T70" s="3">
        <v>155679.73079999999</v>
      </c>
      <c r="U70" s="3">
        <v>12958495.4946</v>
      </c>
      <c r="V70" s="3">
        <v>3083048.5029000002</v>
      </c>
      <c r="W70" s="3">
        <v>2356090.0899</v>
      </c>
      <c r="X70" s="3">
        <v>30007827.692400001</v>
      </c>
      <c r="Y70" s="121">
        <f t="shared" si="1"/>
        <v>155691161.39880002</v>
      </c>
    </row>
    <row r="71" spans="1:25" ht="25" customHeight="1" x14ac:dyDescent="0.25">
      <c r="A71" s="151"/>
      <c r="B71" s="148"/>
      <c r="C71" s="1">
        <v>24</v>
      </c>
      <c r="D71" s="3" t="s">
        <v>121</v>
      </c>
      <c r="E71" s="3">
        <v>87696888.522200003</v>
      </c>
      <c r="F71" s="3">
        <v>0</v>
      </c>
      <c r="G71" s="3">
        <v>127439.7971</v>
      </c>
      <c r="H71" s="3">
        <v>10607855.165100001</v>
      </c>
      <c r="I71" s="3">
        <v>2523790.8212000001</v>
      </c>
      <c r="J71" s="3">
        <v>1928700.9391000001</v>
      </c>
      <c r="K71" s="3">
        <v>26405560.4716</v>
      </c>
      <c r="L71" s="4">
        <f t="shared" si="0"/>
        <v>129290235.7163</v>
      </c>
      <c r="M71" s="7"/>
      <c r="N71" s="156"/>
      <c r="O71" s="148"/>
      <c r="P71" s="8">
        <v>9</v>
      </c>
      <c r="Q71" s="3" t="s">
        <v>502</v>
      </c>
      <c r="R71" s="3">
        <v>133089113.40180001</v>
      </c>
      <c r="S71" s="3">
        <v>0</v>
      </c>
      <c r="T71" s="3">
        <v>193403.0943</v>
      </c>
      <c r="U71" s="3">
        <v>16098519.1471</v>
      </c>
      <c r="V71" s="3">
        <v>3830114.0265000002</v>
      </c>
      <c r="W71" s="3">
        <v>2927003.4813000001</v>
      </c>
      <c r="X71" s="3">
        <v>38035551.468900003</v>
      </c>
      <c r="Y71" s="121">
        <f t="shared" si="1"/>
        <v>194173704.61989999</v>
      </c>
    </row>
    <row r="72" spans="1:25" ht="25" customHeight="1" x14ac:dyDescent="0.25">
      <c r="A72" s="151"/>
      <c r="B72" s="148"/>
      <c r="C72" s="1">
        <v>25</v>
      </c>
      <c r="D72" s="3" t="s">
        <v>122</v>
      </c>
      <c r="E72" s="3">
        <v>103326361.8328</v>
      </c>
      <c r="F72" s="3">
        <v>0</v>
      </c>
      <c r="G72" s="3">
        <v>150152.31219999999</v>
      </c>
      <c r="H72" s="3">
        <v>12498403.3017</v>
      </c>
      <c r="I72" s="3">
        <v>2973584.673</v>
      </c>
      <c r="J72" s="3">
        <v>2272436.9638999999</v>
      </c>
      <c r="K72" s="3">
        <v>32060946.824900001</v>
      </c>
      <c r="L72" s="4">
        <f t="shared" si="0"/>
        <v>153281885.90849999</v>
      </c>
      <c r="M72" s="7"/>
      <c r="N72" s="156"/>
      <c r="O72" s="148"/>
      <c r="P72" s="8">
        <v>10</v>
      </c>
      <c r="Q72" s="3" t="s">
        <v>503</v>
      </c>
      <c r="R72" s="3">
        <v>92670929.506400004</v>
      </c>
      <c r="S72" s="3">
        <v>0</v>
      </c>
      <c r="T72" s="3">
        <v>134667.99849999999</v>
      </c>
      <c r="U72" s="3">
        <v>11209517.4046</v>
      </c>
      <c r="V72" s="3">
        <v>2666936.5951999999</v>
      </c>
      <c r="W72" s="3">
        <v>2038094.0736</v>
      </c>
      <c r="X72" s="3">
        <v>28476964.068700001</v>
      </c>
      <c r="Y72" s="121">
        <f t="shared" si="1"/>
        <v>137197109.64700001</v>
      </c>
    </row>
    <row r="73" spans="1:25" ht="25" customHeight="1" x14ac:dyDescent="0.25">
      <c r="A73" s="151"/>
      <c r="B73" s="148"/>
      <c r="C73" s="1">
        <v>26</v>
      </c>
      <c r="D73" s="3" t="s">
        <v>123</v>
      </c>
      <c r="E73" s="3">
        <v>76968500.068700001</v>
      </c>
      <c r="F73" s="3">
        <v>0</v>
      </c>
      <c r="G73" s="3">
        <v>111849.46460000001</v>
      </c>
      <c r="H73" s="3">
        <v>9310144.4618999995</v>
      </c>
      <c r="I73" s="3">
        <v>2215043.1705</v>
      </c>
      <c r="J73" s="3">
        <v>1692753.5385</v>
      </c>
      <c r="K73" s="3">
        <v>24136382.584800001</v>
      </c>
      <c r="L73" s="4">
        <f t="shared" ref="L73:L136" si="5">E73+F73+G73+H73+I73+J73+K73</f>
        <v>114434673.28899999</v>
      </c>
      <c r="M73" s="7"/>
      <c r="N73" s="156"/>
      <c r="O73" s="148"/>
      <c r="P73" s="8">
        <v>11</v>
      </c>
      <c r="Q73" s="3" t="s">
        <v>504</v>
      </c>
      <c r="R73" s="3">
        <v>97884687.277400002</v>
      </c>
      <c r="S73" s="3">
        <v>0</v>
      </c>
      <c r="T73" s="3">
        <v>142244.5527</v>
      </c>
      <c r="U73" s="3">
        <v>11840175.8946</v>
      </c>
      <c r="V73" s="3">
        <v>2816981.0748000001</v>
      </c>
      <c r="W73" s="3">
        <v>2152759.2535999999</v>
      </c>
      <c r="X73" s="3">
        <v>30455648.949299999</v>
      </c>
      <c r="Y73" s="121">
        <f t="shared" ref="Y73:Y136" si="6">R73+S73+T73+U73+V73+W73+X73</f>
        <v>145292497.00240001</v>
      </c>
    </row>
    <row r="74" spans="1:25" ht="25" customHeight="1" x14ac:dyDescent="0.25">
      <c r="A74" s="151"/>
      <c r="B74" s="148"/>
      <c r="C74" s="1">
        <v>27</v>
      </c>
      <c r="D74" s="3" t="s">
        <v>124</v>
      </c>
      <c r="E74" s="3">
        <v>94440978.136700004</v>
      </c>
      <c r="F74" s="3">
        <v>0</v>
      </c>
      <c r="G74" s="3">
        <v>137240.2065</v>
      </c>
      <c r="H74" s="3">
        <v>11423623.284700001</v>
      </c>
      <c r="I74" s="3">
        <v>2717876.0589999999</v>
      </c>
      <c r="J74" s="3">
        <v>2077022.4154000001</v>
      </c>
      <c r="K74" s="3">
        <v>29032477.5748</v>
      </c>
      <c r="L74" s="4">
        <f t="shared" si="5"/>
        <v>139829217.6771</v>
      </c>
      <c r="M74" s="7"/>
      <c r="N74" s="156"/>
      <c r="O74" s="148"/>
      <c r="P74" s="8">
        <v>12</v>
      </c>
      <c r="Q74" s="3" t="s">
        <v>505</v>
      </c>
      <c r="R74" s="3">
        <v>107988086.6153</v>
      </c>
      <c r="S74" s="3">
        <v>0</v>
      </c>
      <c r="T74" s="3">
        <v>156926.66039999999</v>
      </c>
      <c r="U74" s="3">
        <v>13062287.6327</v>
      </c>
      <c r="V74" s="3">
        <v>3107742.4341000002</v>
      </c>
      <c r="W74" s="3">
        <v>2374961.3878000001</v>
      </c>
      <c r="X74" s="3">
        <v>33265850.145300001</v>
      </c>
      <c r="Y74" s="121">
        <f t="shared" si="6"/>
        <v>159955854.87559998</v>
      </c>
    </row>
    <row r="75" spans="1:25" ht="25" customHeight="1" x14ac:dyDescent="0.25">
      <c r="A75" s="151"/>
      <c r="B75" s="148"/>
      <c r="C75" s="1">
        <v>28</v>
      </c>
      <c r="D75" s="3" t="s">
        <v>125</v>
      </c>
      <c r="E75" s="3">
        <v>76995909.492599994</v>
      </c>
      <c r="F75" s="3">
        <v>0</v>
      </c>
      <c r="G75" s="3">
        <v>111889.2956</v>
      </c>
      <c r="H75" s="3">
        <v>9313459.9181999993</v>
      </c>
      <c r="I75" s="3">
        <v>2215831.9745</v>
      </c>
      <c r="J75" s="3">
        <v>1693356.3488</v>
      </c>
      <c r="K75" s="3">
        <v>24828294.971500002</v>
      </c>
      <c r="L75" s="4">
        <f t="shared" si="5"/>
        <v>115158742.00119999</v>
      </c>
      <c r="M75" s="7"/>
      <c r="N75" s="156"/>
      <c r="O75" s="148"/>
      <c r="P75" s="8">
        <v>13</v>
      </c>
      <c r="Q75" s="3" t="s">
        <v>506</v>
      </c>
      <c r="R75" s="3">
        <v>89869676.1021</v>
      </c>
      <c r="S75" s="3">
        <v>0</v>
      </c>
      <c r="T75" s="3">
        <v>130597.2592</v>
      </c>
      <c r="U75" s="3">
        <v>10870676.530099999</v>
      </c>
      <c r="V75" s="3">
        <v>2586320.5351</v>
      </c>
      <c r="W75" s="3">
        <v>1976486.6418000001</v>
      </c>
      <c r="X75" s="3">
        <v>26099847.052900001</v>
      </c>
      <c r="Y75" s="121">
        <f t="shared" si="6"/>
        <v>131533604.12120001</v>
      </c>
    </row>
    <row r="76" spans="1:25" ht="25" customHeight="1" x14ac:dyDescent="0.25">
      <c r="A76" s="151"/>
      <c r="B76" s="148"/>
      <c r="C76" s="1">
        <v>29</v>
      </c>
      <c r="D76" s="3" t="s">
        <v>126</v>
      </c>
      <c r="E76" s="3">
        <v>100415026.67990001</v>
      </c>
      <c r="F76" s="3">
        <v>0</v>
      </c>
      <c r="G76" s="3">
        <v>145921.60380000001</v>
      </c>
      <c r="H76" s="3">
        <v>12146246.8893</v>
      </c>
      <c r="I76" s="3">
        <v>2889800.6179999998</v>
      </c>
      <c r="J76" s="3">
        <v>2208408.5252999999</v>
      </c>
      <c r="K76" s="3">
        <v>28452752.843600001</v>
      </c>
      <c r="L76" s="4">
        <f t="shared" si="5"/>
        <v>146258157.15990001</v>
      </c>
      <c r="M76" s="7"/>
      <c r="N76" s="156"/>
      <c r="O76" s="148"/>
      <c r="P76" s="8">
        <v>14</v>
      </c>
      <c r="Q76" s="3" t="s">
        <v>507</v>
      </c>
      <c r="R76" s="3">
        <v>103131326.5821</v>
      </c>
      <c r="S76" s="3">
        <v>0</v>
      </c>
      <c r="T76" s="3">
        <v>149868.88990000001</v>
      </c>
      <c r="U76" s="3">
        <v>12474811.7499</v>
      </c>
      <c r="V76" s="3">
        <v>2967971.8379000002</v>
      </c>
      <c r="W76" s="3">
        <v>2268147.5909000002</v>
      </c>
      <c r="X76" s="3">
        <v>30693699.2053</v>
      </c>
      <c r="Y76" s="121">
        <f t="shared" si="6"/>
        <v>151685825.85600001</v>
      </c>
    </row>
    <row r="77" spans="1:25" ht="25" customHeight="1" x14ac:dyDescent="0.25">
      <c r="A77" s="151"/>
      <c r="B77" s="148"/>
      <c r="C77" s="1">
        <v>30</v>
      </c>
      <c r="D77" s="3" t="s">
        <v>127</v>
      </c>
      <c r="E77" s="3">
        <v>83088491.254099995</v>
      </c>
      <c r="F77" s="3">
        <v>0</v>
      </c>
      <c r="G77" s="3">
        <v>120742.9436</v>
      </c>
      <c r="H77" s="3">
        <v>10050421.3543</v>
      </c>
      <c r="I77" s="3">
        <v>2391167.7496000002</v>
      </c>
      <c r="J77" s="3">
        <v>1827349.3370999999</v>
      </c>
      <c r="K77" s="3">
        <v>25323381.086800002</v>
      </c>
      <c r="L77" s="4">
        <f t="shared" si="5"/>
        <v>122801553.72549999</v>
      </c>
      <c r="M77" s="7"/>
      <c r="N77" s="156"/>
      <c r="O77" s="148"/>
      <c r="P77" s="8">
        <v>15</v>
      </c>
      <c r="Q77" s="3" t="s">
        <v>508</v>
      </c>
      <c r="R77" s="3">
        <v>119313179.5644</v>
      </c>
      <c r="S77" s="3">
        <v>0</v>
      </c>
      <c r="T77" s="3">
        <v>173384.11489999999</v>
      </c>
      <c r="U77" s="3">
        <v>14432175.980599999</v>
      </c>
      <c r="V77" s="3">
        <v>3433662.3854</v>
      </c>
      <c r="W77" s="3">
        <v>2624031.9964999999</v>
      </c>
      <c r="X77" s="3">
        <v>32093124.037300002</v>
      </c>
      <c r="Y77" s="121">
        <f t="shared" si="6"/>
        <v>172069558.07909998</v>
      </c>
    </row>
    <row r="78" spans="1:25" ht="25" customHeight="1" x14ac:dyDescent="0.25">
      <c r="A78" s="151"/>
      <c r="B78" s="149"/>
      <c r="C78" s="1">
        <v>31</v>
      </c>
      <c r="D78" s="3" t="s">
        <v>128</v>
      </c>
      <c r="E78" s="3">
        <v>125592306.2251</v>
      </c>
      <c r="F78" s="3">
        <v>0</v>
      </c>
      <c r="G78" s="3">
        <v>182508.84710000001</v>
      </c>
      <c r="H78" s="3">
        <v>15191701.971799999</v>
      </c>
      <c r="I78" s="3">
        <v>3614366.6554999999</v>
      </c>
      <c r="J78" s="3">
        <v>2762127.6312000002</v>
      </c>
      <c r="K78" s="3">
        <v>41150072.035800003</v>
      </c>
      <c r="L78" s="4">
        <f t="shared" si="5"/>
        <v>188493083.36649999</v>
      </c>
      <c r="M78" s="7"/>
      <c r="N78" s="156"/>
      <c r="O78" s="148"/>
      <c r="P78" s="8">
        <v>16</v>
      </c>
      <c r="Q78" s="3" t="s">
        <v>509</v>
      </c>
      <c r="R78" s="3">
        <v>95592978.559300005</v>
      </c>
      <c r="S78" s="3">
        <v>0</v>
      </c>
      <c r="T78" s="3">
        <v>138914.27609999999</v>
      </c>
      <c r="U78" s="3">
        <v>11562969.7751</v>
      </c>
      <c r="V78" s="3">
        <v>2751028.9808999998</v>
      </c>
      <c r="W78" s="3">
        <v>2102358.1409</v>
      </c>
      <c r="X78" s="3">
        <v>28712890.0614</v>
      </c>
      <c r="Y78" s="121">
        <f t="shared" si="6"/>
        <v>140861139.79370001</v>
      </c>
    </row>
    <row r="79" spans="1:25" ht="25" customHeight="1" x14ac:dyDescent="0.3">
      <c r="A79" s="1"/>
      <c r="B79" s="152" t="s">
        <v>813</v>
      </c>
      <c r="C79" s="153"/>
      <c r="D79" s="154"/>
      <c r="E79" s="10">
        <f>SUM(E48:E78)</f>
        <v>2841684596.1282997</v>
      </c>
      <c r="F79" s="10">
        <f t="shared" ref="F79:L79" si="7">SUM(F48:F78)</f>
        <v>0</v>
      </c>
      <c r="G79" s="10">
        <f t="shared" si="7"/>
        <v>4129493.2396999998</v>
      </c>
      <c r="H79" s="10">
        <f t="shared" si="7"/>
        <v>343731449.63820004</v>
      </c>
      <c r="I79" s="10">
        <f t="shared" si="7"/>
        <v>81779611.81189999</v>
      </c>
      <c r="J79" s="10">
        <f t="shared" si="7"/>
        <v>62496627.206900001</v>
      </c>
      <c r="K79" s="10">
        <f t="shared" si="7"/>
        <v>898824187.60950041</v>
      </c>
      <c r="L79" s="10">
        <f t="shared" si="7"/>
        <v>4232645965.6345005</v>
      </c>
      <c r="M79" s="7"/>
      <c r="N79" s="156"/>
      <c r="O79" s="148"/>
      <c r="P79" s="8">
        <v>17</v>
      </c>
      <c r="Q79" s="3" t="s">
        <v>510</v>
      </c>
      <c r="R79" s="3">
        <v>94203899.360799998</v>
      </c>
      <c r="S79" s="3">
        <v>0</v>
      </c>
      <c r="T79" s="3">
        <v>136895.68719999999</v>
      </c>
      <c r="U79" s="3">
        <v>11394946.1291</v>
      </c>
      <c r="V79" s="3">
        <v>2711053.2714999998</v>
      </c>
      <c r="W79" s="3">
        <v>2071808.3870999999</v>
      </c>
      <c r="X79" s="3">
        <v>26400828.609200001</v>
      </c>
      <c r="Y79" s="121">
        <f t="shared" si="6"/>
        <v>136919431.44489998</v>
      </c>
    </row>
    <row r="80" spans="1:25" ht="25" customHeight="1" x14ac:dyDescent="0.25">
      <c r="A80" s="151">
        <v>4</v>
      </c>
      <c r="B80" s="147" t="s">
        <v>26</v>
      </c>
      <c r="C80" s="1">
        <v>1</v>
      </c>
      <c r="D80" s="3" t="s">
        <v>129</v>
      </c>
      <c r="E80" s="3">
        <v>141263427.1638</v>
      </c>
      <c r="F80" s="3">
        <v>0</v>
      </c>
      <c r="G80" s="3">
        <v>205281.88389999999</v>
      </c>
      <c r="H80" s="3">
        <v>17087287.824299999</v>
      </c>
      <c r="I80" s="3">
        <v>4065359.0663999999</v>
      </c>
      <c r="J80" s="3">
        <v>3106779.6044000001</v>
      </c>
      <c r="K80" s="3">
        <v>45989208.067699999</v>
      </c>
      <c r="L80" s="4">
        <f t="shared" si="5"/>
        <v>211717343.61049998</v>
      </c>
      <c r="M80" s="7"/>
      <c r="N80" s="156"/>
      <c r="O80" s="148"/>
      <c r="P80" s="8">
        <v>18</v>
      </c>
      <c r="Q80" s="3" t="s">
        <v>511</v>
      </c>
      <c r="R80" s="3">
        <v>97760030.365199998</v>
      </c>
      <c r="S80" s="3">
        <v>0</v>
      </c>
      <c r="T80" s="3">
        <v>142063.4032</v>
      </c>
      <c r="U80" s="3">
        <v>11825097.338400001</v>
      </c>
      <c r="V80" s="3">
        <v>2813393.6274999999</v>
      </c>
      <c r="W80" s="3">
        <v>2150017.6979</v>
      </c>
      <c r="X80" s="3">
        <v>28870882.144299999</v>
      </c>
      <c r="Y80" s="121">
        <f t="shared" si="6"/>
        <v>143561484.5765</v>
      </c>
    </row>
    <row r="81" spans="1:25" ht="25" customHeight="1" x14ac:dyDescent="0.25">
      <c r="A81" s="151"/>
      <c r="B81" s="148"/>
      <c r="C81" s="1">
        <v>2</v>
      </c>
      <c r="D81" s="3" t="s">
        <v>130</v>
      </c>
      <c r="E81" s="3">
        <v>92902869.599299997</v>
      </c>
      <c r="F81" s="3">
        <v>0</v>
      </c>
      <c r="G81" s="3">
        <v>135005.0503</v>
      </c>
      <c r="H81" s="3">
        <v>11237572.9827</v>
      </c>
      <c r="I81" s="3">
        <v>2673611.4988000002</v>
      </c>
      <c r="J81" s="3">
        <v>2043195.0878000001</v>
      </c>
      <c r="K81" s="3">
        <v>31594602.4989</v>
      </c>
      <c r="L81" s="4">
        <f t="shared" si="5"/>
        <v>140586856.71779999</v>
      </c>
      <c r="M81" s="7"/>
      <c r="N81" s="156"/>
      <c r="O81" s="148"/>
      <c r="P81" s="8">
        <v>19</v>
      </c>
      <c r="Q81" s="3" t="s">
        <v>512</v>
      </c>
      <c r="R81" s="3">
        <v>118276558.5183</v>
      </c>
      <c r="S81" s="3">
        <v>0</v>
      </c>
      <c r="T81" s="3">
        <v>171877.71280000001</v>
      </c>
      <c r="U81" s="3">
        <v>14306785.831599999</v>
      </c>
      <c r="V81" s="3">
        <v>3403829.9166999999</v>
      </c>
      <c r="W81" s="3">
        <v>2601233.7875999999</v>
      </c>
      <c r="X81" s="3">
        <v>30403272.5823</v>
      </c>
      <c r="Y81" s="121">
        <f t="shared" si="6"/>
        <v>169163558.3493</v>
      </c>
    </row>
    <row r="82" spans="1:25" ht="25" customHeight="1" x14ac:dyDescent="0.25">
      <c r="A82" s="151"/>
      <c r="B82" s="148"/>
      <c r="C82" s="1">
        <v>3</v>
      </c>
      <c r="D82" s="3" t="s">
        <v>131</v>
      </c>
      <c r="E82" s="3">
        <v>95570780.627299994</v>
      </c>
      <c r="F82" s="3">
        <v>0</v>
      </c>
      <c r="G82" s="3">
        <v>138882.0184</v>
      </c>
      <c r="H82" s="3">
        <v>11560284.703199999</v>
      </c>
      <c r="I82" s="3">
        <v>2750390.1562000001</v>
      </c>
      <c r="J82" s="3">
        <v>2101869.946</v>
      </c>
      <c r="K82" s="3">
        <v>32529610.266899999</v>
      </c>
      <c r="L82" s="4">
        <f t="shared" si="5"/>
        <v>144651817.71799999</v>
      </c>
      <c r="M82" s="7"/>
      <c r="N82" s="156"/>
      <c r="O82" s="148"/>
      <c r="P82" s="8">
        <v>20</v>
      </c>
      <c r="Q82" s="3" t="s">
        <v>513</v>
      </c>
      <c r="R82" s="3">
        <v>90887358.270400003</v>
      </c>
      <c r="S82" s="3">
        <v>0</v>
      </c>
      <c r="T82" s="3">
        <v>132076.13959999999</v>
      </c>
      <c r="U82" s="3">
        <v>10993775.823899999</v>
      </c>
      <c r="V82" s="3">
        <v>2615607.9700000002</v>
      </c>
      <c r="W82" s="3">
        <v>1998868.3315999999</v>
      </c>
      <c r="X82" s="3">
        <v>27054039.573899999</v>
      </c>
      <c r="Y82" s="121">
        <f t="shared" si="6"/>
        <v>133681726.10939999</v>
      </c>
    </row>
    <row r="83" spans="1:25" ht="25" customHeight="1" x14ac:dyDescent="0.25">
      <c r="A83" s="151"/>
      <c r="B83" s="148"/>
      <c r="C83" s="1">
        <v>4</v>
      </c>
      <c r="D83" s="3" t="s">
        <v>132</v>
      </c>
      <c r="E83" s="3">
        <v>115515932.9736</v>
      </c>
      <c r="F83" s="3">
        <v>0</v>
      </c>
      <c r="G83" s="3">
        <v>167866.01329999999</v>
      </c>
      <c r="H83" s="3">
        <v>13972859.3213</v>
      </c>
      <c r="I83" s="3">
        <v>3324383.0682999999</v>
      </c>
      <c r="J83" s="3">
        <v>2540519.8766000001</v>
      </c>
      <c r="K83" s="3">
        <v>40335348.528700002</v>
      </c>
      <c r="L83" s="4">
        <f t="shared" si="5"/>
        <v>175856909.7818</v>
      </c>
      <c r="M83" s="7"/>
      <c r="N83" s="157"/>
      <c r="O83" s="149"/>
      <c r="P83" s="8">
        <v>21</v>
      </c>
      <c r="Q83" s="3" t="s">
        <v>514</v>
      </c>
      <c r="R83" s="3">
        <v>108560211.26369999</v>
      </c>
      <c r="S83" s="3">
        <v>0</v>
      </c>
      <c r="T83" s="3">
        <v>157758.06330000001</v>
      </c>
      <c r="U83" s="3">
        <v>13131492.088</v>
      </c>
      <c r="V83" s="3">
        <v>3124207.3618999999</v>
      </c>
      <c r="W83" s="3">
        <v>2387544.0159999998</v>
      </c>
      <c r="X83" s="3">
        <v>31420064.487399999</v>
      </c>
      <c r="Y83" s="121">
        <f t="shared" si="6"/>
        <v>158781277.28029999</v>
      </c>
    </row>
    <row r="84" spans="1:25" ht="25" customHeight="1" x14ac:dyDescent="0.3">
      <c r="A84" s="151"/>
      <c r="B84" s="148"/>
      <c r="C84" s="1">
        <v>5</v>
      </c>
      <c r="D84" s="3" t="s">
        <v>133</v>
      </c>
      <c r="E84" s="3">
        <v>87730592.940200001</v>
      </c>
      <c r="F84" s="3">
        <v>0</v>
      </c>
      <c r="G84" s="3">
        <v>127488.7758</v>
      </c>
      <c r="H84" s="3">
        <v>10611932.0666</v>
      </c>
      <c r="I84" s="3">
        <v>2524760.7861000001</v>
      </c>
      <c r="J84" s="3">
        <v>1929442.1939000001</v>
      </c>
      <c r="K84" s="3">
        <v>28891278.300099999</v>
      </c>
      <c r="L84" s="4">
        <f t="shared" si="5"/>
        <v>131815495.0627</v>
      </c>
      <c r="M84" s="7"/>
      <c r="N84" s="14"/>
      <c r="O84" s="152" t="s">
        <v>831</v>
      </c>
      <c r="P84" s="153"/>
      <c r="Q84" s="154"/>
      <c r="R84" s="10">
        <f>SUM(R63:R83)</f>
        <v>2237646970.3056998</v>
      </c>
      <c r="S84" s="10">
        <f t="shared" ref="S84:X84" si="8">SUM(S63:S83)</f>
        <v>0</v>
      </c>
      <c r="T84" s="10">
        <f t="shared" si="8"/>
        <v>3251714.8624999998</v>
      </c>
      <c r="U84" s="10">
        <f t="shared" si="8"/>
        <v>270666786.14880002</v>
      </c>
      <c r="V84" s="10">
        <f t="shared" si="8"/>
        <v>64396274.256999984</v>
      </c>
      <c r="W84" s="10">
        <f t="shared" si="8"/>
        <v>49212142.936200008</v>
      </c>
      <c r="X84" s="10">
        <f t="shared" si="8"/>
        <v>644031505.9777</v>
      </c>
      <c r="Y84" s="5">
        <f t="shared" si="6"/>
        <v>3269205394.4878998</v>
      </c>
    </row>
    <row r="85" spans="1:25" ht="25" customHeight="1" x14ac:dyDescent="0.25">
      <c r="A85" s="151"/>
      <c r="B85" s="148"/>
      <c r="C85" s="1">
        <v>6</v>
      </c>
      <c r="D85" s="3" t="s">
        <v>134</v>
      </c>
      <c r="E85" s="3">
        <v>100997475.3589</v>
      </c>
      <c r="F85" s="3">
        <v>0</v>
      </c>
      <c r="G85" s="3">
        <v>146768.00949999999</v>
      </c>
      <c r="H85" s="3">
        <v>12216700.144099999</v>
      </c>
      <c r="I85" s="3">
        <v>2906562.6565999999</v>
      </c>
      <c r="J85" s="3">
        <v>2221218.2080000001</v>
      </c>
      <c r="K85" s="3">
        <v>33965678.640900001</v>
      </c>
      <c r="L85" s="4">
        <f t="shared" si="5"/>
        <v>152454403.01800001</v>
      </c>
      <c r="M85" s="7"/>
      <c r="N85" s="155">
        <v>22</v>
      </c>
      <c r="O85" s="147" t="s">
        <v>44</v>
      </c>
      <c r="P85" s="8">
        <v>1</v>
      </c>
      <c r="Q85" s="3" t="s">
        <v>515</v>
      </c>
      <c r="R85" s="3">
        <v>115957889.98999999</v>
      </c>
      <c r="S85" s="3">
        <v>-4284409.3099999996</v>
      </c>
      <c r="T85" s="3">
        <v>168508.2586</v>
      </c>
      <c r="U85" s="3">
        <v>14026318.6413</v>
      </c>
      <c r="V85" s="3">
        <v>3337101.9580999999</v>
      </c>
      <c r="W85" s="3">
        <v>2550239.753</v>
      </c>
      <c r="X85" s="3">
        <v>33690285.805200003</v>
      </c>
      <c r="Y85" s="121">
        <f t="shared" si="6"/>
        <v>165445935.09620002</v>
      </c>
    </row>
    <row r="86" spans="1:25" ht="25" customHeight="1" x14ac:dyDescent="0.25">
      <c r="A86" s="151"/>
      <c r="B86" s="148"/>
      <c r="C86" s="1">
        <v>7</v>
      </c>
      <c r="D86" s="3" t="s">
        <v>135</v>
      </c>
      <c r="E86" s="3">
        <v>93601875.877399996</v>
      </c>
      <c r="F86" s="3">
        <v>0</v>
      </c>
      <c r="G86" s="3">
        <v>136020.8357</v>
      </c>
      <c r="H86" s="3">
        <v>11322125.097200001</v>
      </c>
      <c r="I86" s="3">
        <v>2693727.8980999999</v>
      </c>
      <c r="J86" s="3">
        <v>2058568.1995000001</v>
      </c>
      <c r="K86" s="3">
        <v>31931762.914500002</v>
      </c>
      <c r="L86" s="4">
        <f t="shared" si="5"/>
        <v>141744080.8224</v>
      </c>
      <c r="M86" s="7"/>
      <c r="N86" s="156"/>
      <c r="O86" s="148"/>
      <c r="P86" s="8">
        <v>2</v>
      </c>
      <c r="Q86" s="3" t="s">
        <v>516</v>
      </c>
      <c r="R86" s="3">
        <v>102532942.4302</v>
      </c>
      <c r="S86" s="3">
        <v>-4284409.3099999996</v>
      </c>
      <c r="T86" s="3">
        <v>148999.32709999999</v>
      </c>
      <c r="U86" s="3">
        <v>12402430.9331</v>
      </c>
      <c r="V86" s="3">
        <v>2950751.1992000001</v>
      </c>
      <c r="W86" s="3">
        <v>2254987.4424000001</v>
      </c>
      <c r="X86" s="3">
        <v>28388058.2256</v>
      </c>
      <c r="Y86" s="121">
        <f t="shared" si="6"/>
        <v>144393760.24759999</v>
      </c>
    </row>
    <row r="87" spans="1:25" ht="25" customHeight="1" x14ac:dyDescent="0.25">
      <c r="A87" s="151"/>
      <c r="B87" s="148"/>
      <c r="C87" s="1">
        <v>8</v>
      </c>
      <c r="D87" s="3" t="s">
        <v>136</v>
      </c>
      <c r="E87" s="3">
        <v>83691707.403200001</v>
      </c>
      <c r="F87" s="3">
        <v>0</v>
      </c>
      <c r="G87" s="3">
        <v>121619.5282</v>
      </c>
      <c r="H87" s="3">
        <v>10123386.6516</v>
      </c>
      <c r="I87" s="3">
        <v>2408527.4462000001</v>
      </c>
      <c r="J87" s="3">
        <v>1840615.7548</v>
      </c>
      <c r="K87" s="3">
        <v>27814144.0407</v>
      </c>
      <c r="L87" s="4">
        <f t="shared" si="5"/>
        <v>126000000.82470001</v>
      </c>
      <c r="M87" s="7"/>
      <c r="N87" s="156"/>
      <c r="O87" s="148"/>
      <c r="P87" s="8">
        <v>3</v>
      </c>
      <c r="Q87" s="3" t="s">
        <v>517</v>
      </c>
      <c r="R87" s="3">
        <v>129401542.2888</v>
      </c>
      <c r="S87" s="3">
        <v>-4284409.3099999996</v>
      </c>
      <c r="T87" s="3">
        <v>188044.37160000001</v>
      </c>
      <c r="U87" s="3">
        <v>15652468.883099999</v>
      </c>
      <c r="V87" s="3">
        <v>3723991.0125000002</v>
      </c>
      <c r="W87" s="3">
        <v>2845903.4333000001</v>
      </c>
      <c r="X87" s="3">
        <v>38015750.566299997</v>
      </c>
      <c r="Y87" s="121">
        <f t="shared" si="6"/>
        <v>185543291.24559999</v>
      </c>
    </row>
    <row r="88" spans="1:25" ht="25" customHeight="1" x14ac:dyDescent="0.25">
      <c r="A88" s="151"/>
      <c r="B88" s="148"/>
      <c r="C88" s="1">
        <v>9</v>
      </c>
      <c r="D88" s="3" t="s">
        <v>137</v>
      </c>
      <c r="E88" s="3">
        <v>92955329.354900002</v>
      </c>
      <c r="F88" s="3">
        <v>0</v>
      </c>
      <c r="G88" s="3">
        <v>135081.28409999999</v>
      </c>
      <c r="H88" s="3">
        <v>11243918.5384</v>
      </c>
      <c r="I88" s="3">
        <v>2675121.2154000001</v>
      </c>
      <c r="J88" s="3">
        <v>2044348.8252000001</v>
      </c>
      <c r="K88" s="3">
        <v>31919880.3167</v>
      </c>
      <c r="L88" s="4">
        <f t="shared" si="5"/>
        <v>140973679.53470001</v>
      </c>
      <c r="M88" s="7"/>
      <c r="N88" s="156"/>
      <c r="O88" s="148"/>
      <c r="P88" s="8">
        <v>4</v>
      </c>
      <c r="Q88" s="3" t="s">
        <v>518</v>
      </c>
      <c r="R88" s="3">
        <v>102458815.8901</v>
      </c>
      <c r="S88" s="3">
        <v>-4284409.3099999996</v>
      </c>
      <c r="T88" s="3">
        <v>148891.60750000001</v>
      </c>
      <c r="U88" s="3">
        <v>12393464.553400001</v>
      </c>
      <c r="V88" s="3">
        <v>2948617.9435999999</v>
      </c>
      <c r="W88" s="3">
        <v>2253357.1915000002</v>
      </c>
      <c r="X88" s="3">
        <v>29561182.6329</v>
      </c>
      <c r="Y88" s="121">
        <f t="shared" si="6"/>
        <v>145479920.509</v>
      </c>
    </row>
    <row r="89" spans="1:25" ht="25" customHeight="1" x14ac:dyDescent="0.25">
      <c r="A89" s="151"/>
      <c r="B89" s="148"/>
      <c r="C89" s="1">
        <v>10</v>
      </c>
      <c r="D89" s="3" t="s">
        <v>138</v>
      </c>
      <c r="E89" s="3">
        <v>147058681.93450001</v>
      </c>
      <c r="F89" s="3">
        <v>0</v>
      </c>
      <c r="G89" s="3">
        <v>213703.46090000001</v>
      </c>
      <c r="H89" s="3">
        <v>17788284.453600001</v>
      </c>
      <c r="I89" s="3">
        <v>4232138.1967000002</v>
      </c>
      <c r="J89" s="3">
        <v>3234233.537</v>
      </c>
      <c r="K89" s="3">
        <v>50012761.907200001</v>
      </c>
      <c r="L89" s="4">
        <f t="shared" si="5"/>
        <v>222539803.48990002</v>
      </c>
      <c r="M89" s="7"/>
      <c r="N89" s="156"/>
      <c r="O89" s="148"/>
      <c r="P89" s="8">
        <v>5</v>
      </c>
      <c r="Q89" s="3" t="s">
        <v>519</v>
      </c>
      <c r="R89" s="3">
        <v>140093025.88139999</v>
      </c>
      <c r="S89" s="3">
        <v>-4284409.3099999996</v>
      </c>
      <c r="T89" s="3">
        <v>203581.07440000001</v>
      </c>
      <c r="U89" s="3">
        <v>16945715.557599999</v>
      </c>
      <c r="V89" s="3">
        <v>4031676.5940999999</v>
      </c>
      <c r="W89" s="3">
        <v>3081039.1923000002</v>
      </c>
      <c r="X89" s="3">
        <v>37548346.257100001</v>
      </c>
      <c r="Y89" s="121">
        <f t="shared" si="6"/>
        <v>197618975.24689996</v>
      </c>
    </row>
    <row r="90" spans="1:25" ht="25" customHeight="1" x14ac:dyDescent="0.25">
      <c r="A90" s="151"/>
      <c r="B90" s="148"/>
      <c r="C90" s="1">
        <v>11</v>
      </c>
      <c r="D90" s="3" t="s">
        <v>139</v>
      </c>
      <c r="E90" s="3">
        <v>102205961.53740001</v>
      </c>
      <c r="F90" s="3">
        <v>0</v>
      </c>
      <c r="G90" s="3">
        <v>148524.16339999999</v>
      </c>
      <c r="H90" s="3">
        <v>12362879.176899999</v>
      </c>
      <c r="I90" s="3">
        <v>2941341.1576</v>
      </c>
      <c r="J90" s="3">
        <v>2247796.2140000002</v>
      </c>
      <c r="K90" s="3">
        <v>35202663.713699996</v>
      </c>
      <c r="L90" s="4">
        <f t="shared" si="5"/>
        <v>155109165.963</v>
      </c>
      <c r="M90" s="7"/>
      <c r="N90" s="156"/>
      <c r="O90" s="148"/>
      <c r="P90" s="8">
        <v>6</v>
      </c>
      <c r="Q90" s="3" t="s">
        <v>520</v>
      </c>
      <c r="R90" s="3">
        <v>108923352.90620001</v>
      </c>
      <c r="S90" s="3">
        <v>-4284409.3099999996</v>
      </c>
      <c r="T90" s="3">
        <v>158285.77530000001</v>
      </c>
      <c r="U90" s="3">
        <v>13175417.864800001</v>
      </c>
      <c r="V90" s="3">
        <v>3134658.0581</v>
      </c>
      <c r="W90" s="3">
        <v>2395530.5208999999</v>
      </c>
      <c r="X90" s="3">
        <v>28773612.0145</v>
      </c>
      <c r="Y90" s="121">
        <f t="shared" si="6"/>
        <v>152276447.82980001</v>
      </c>
    </row>
    <row r="91" spans="1:25" ht="25" customHeight="1" x14ac:dyDescent="0.25">
      <c r="A91" s="151"/>
      <c r="B91" s="148"/>
      <c r="C91" s="1">
        <v>12</v>
      </c>
      <c r="D91" s="3" t="s">
        <v>140</v>
      </c>
      <c r="E91" s="3">
        <v>124957049.5767</v>
      </c>
      <c r="F91" s="3">
        <v>0</v>
      </c>
      <c r="G91" s="3">
        <v>181585.70170000001</v>
      </c>
      <c r="H91" s="3">
        <v>15114861.041200001</v>
      </c>
      <c r="I91" s="3">
        <v>3596084.8791999999</v>
      </c>
      <c r="J91" s="3">
        <v>2748156.5529999998</v>
      </c>
      <c r="K91" s="3">
        <v>41474219.190300003</v>
      </c>
      <c r="L91" s="4">
        <f t="shared" si="5"/>
        <v>188071956.94210005</v>
      </c>
      <c r="M91" s="7"/>
      <c r="N91" s="156"/>
      <c r="O91" s="148"/>
      <c r="P91" s="8">
        <v>7</v>
      </c>
      <c r="Q91" s="3" t="s">
        <v>521</v>
      </c>
      <c r="R91" s="3">
        <v>91396585.182699993</v>
      </c>
      <c r="S91" s="3">
        <v>-4284409.3099999996</v>
      </c>
      <c r="T91" s="3">
        <v>132816.14050000001</v>
      </c>
      <c r="U91" s="3">
        <v>11055372.140799999</v>
      </c>
      <c r="V91" s="3">
        <v>2630262.7911</v>
      </c>
      <c r="W91" s="3">
        <v>2010067.662</v>
      </c>
      <c r="X91" s="3">
        <v>25566372.7311</v>
      </c>
      <c r="Y91" s="121">
        <f t="shared" si="6"/>
        <v>128507067.33819997</v>
      </c>
    </row>
    <row r="92" spans="1:25" ht="25" customHeight="1" x14ac:dyDescent="0.25">
      <c r="A92" s="151"/>
      <c r="B92" s="148"/>
      <c r="C92" s="1">
        <v>13</v>
      </c>
      <c r="D92" s="3" t="s">
        <v>141</v>
      </c>
      <c r="E92" s="3">
        <v>91811536.984799996</v>
      </c>
      <c r="F92" s="3">
        <v>0</v>
      </c>
      <c r="G92" s="3">
        <v>133419.1422</v>
      </c>
      <c r="H92" s="3">
        <v>11105564.8978</v>
      </c>
      <c r="I92" s="3">
        <v>2642204.5095000002</v>
      </c>
      <c r="J92" s="3">
        <v>2019193.6177999999</v>
      </c>
      <c r="K92" s="3">
        <v>31271581.7108</v>
      </c>
      <c r="L92" s="4">
        <f t="shared" si="5"/>
        <v>138983500.86289999</v>
      </c>
      <c r="M92" s="7"/>
      <c r="N92" s="156"/>
      <c r="O92" s="148"/>
      <c r="P92" s="8">
        <v>8</v>
      </c>
      <c r="Q92" s="3" t="s">
        <v>522</v>
      </c>
      <c r="R92" s="3">
        <v>107098668.9728</v>
      </c>
      <c r="S92" s="3">
        <v>-4284409.3099999996</v>
      </c>
      <c r="T92" s="3">
        <v>155634.1721</v>
      </c>
      <c r="U92" s="3">
        <v>12954703.273700001</v>
      </c>
      <c r="V92" s="3">
        <v>3082146.2684999998</v>
      </c>
      <c r="W92" s="3">
        <v>2355400.5951999999</v>
      </c>
      <c r="X92" s="3">
        <v>30094040.805</v>
      </c>
      <c r="Y92" s="121">
        <f t="shared" si="6"/>
        <v>151456184.7773</v>
      </c>
    </row>
    <row r="93" spans="1:25" ht="25" customHeight="1" x14ac:dyDescent="0.25">
      <c r="A93" s="151"/>
      <c r="B93" s="148"/>
      <c r="C93" s="1">
        <v>14</v>
      </c>
      <c r="D93" s="3" t="s">
        <v>142</v>
      </c>
      <c r="E93" s="3">
        <v>91031685.237599999</v>
      </c>
      <c r="F93" s="3">
        <v>0</v>
      </c>
      <c r="G93" s="3">
        <v>132285.87340000001</v>
      </c>
      <c r="H93" s="3">
        <v>11011233.6789</v>
      </c>
      <c r="I93" s="3">
        <v>2619761.4934</v>
      </c>
      <c r="J93" s="3">
        <v>2002042.4871</v>
      </c>
      <c r="K93" s="3">
        <v>31875934.619600002</v>
      </c>
      <c r="L93" s="4">
        <f t="shared" si="5"/>
        <v>138672943.39000002</v>
      </c>
      <c r="M93" s="7"/>
      <c r="N93" s="156"/>
      <c r="O93" s="148"/>
      <c r="P93" s="8">
        <v>9</v>
      </c>
      <c r="Q93" s="3" t="s">
        <v>523</v>
      </c>
      <c r="R93" s="3">
        <v>105032080.5184</v>
      </c>
      <c r="S93" s="3">
        <v>-4284409.3099999996</v>
      </c>
      <c r="T93" s="3">
        <v>152631.03690000001</v>
      </c>
      <c r="U93" s="3">
        <v>12704727.8028</v>
      </c>
      <c r="V93" s="3">
        <v>3022672.8133</v>
      </c>
      <c r="W93" s="3">
        <v>2309950.5096</v>
      </c>
      <c r="X93" s="3">
        <v>28229269.543900002</v>
      </c>
      <c r="Y93" s="121">
        <f t="shared" si="6"/>
        <v>147166922.9149</v>
      </c>
    </row>
    <row r="94" spans="1:25" ht="25" customHeight="1" x14ac:dyDescent="0.25">
      <c r="A94" s="151"/>
      <c r="B94" s="148"/>
      <c r="C94" s="1">
        <v>15</v>
      </c>
      <c r="D94" s="3" t="s">
        <v>143</v>
      </c>
      <c r="E94" s="3">
        <v>109257955.5957</v>
      </c>
      <c r="F94" s="3">
        <v>0</v>
      </c>
      <c r="G94" s="3">
        <v>158772.01490000001</v>
      </c>
      <c r="H94" s="3">
        <v>13215891.5569</v>
      </c>
      <c r="I94" s="3">
        <v>3144287.4441999998</v>
      </c>
      <c r="J94" s="3">
        <v>2402889.3739999998</v>
      </c>
      <c r="K94" s="3">
        <v>36926968.064099997</v>
      </c>
      <c r="L94" s="4">
        <f t="shared" si="5"/>
        <v>165106764.04979998</v>
      </c>
      <c r="M94" s="7"/>
      <c r="N94" s="156"/>
      <c r="O94" s="148"/>
      <c r="P94" s="8">
        <v>10</v>
      </c>
      <c r="Q94" s="3" t="s">
        <v>524</v>
      </c>
      <c r="R94" s="3">
        <v>111042738.5096</v>
      </c>
      <c r="S94" s="3">
        <v>-4284409.3099999996</v>
      </c>
      <c r="T94" s="3">
        <v>161365.63449999999</v>
      </c>
      <c r="U94" s="3">
        <v>13431779.7027</v>
      </c>
      <c r="V94" s="3">
        <v>3195650.9397</v>
      </c>
      <c r="W94" s="3">
        <v>2442141.7640999998</v>
      </c>
      <c r="X94" s="3">
        <v>29923170.375799999</v>
      </c>
      <c r="Y94" s="121">
        <f t="shared" si="6"/>
        <v>155912437.6164</v>
      </c>
    </row>
    <row r="95" spans="1:25" ht="25" customHeight="1" x14ac:dyDescent="0.25">
      <c r="A95" s="151"/>
      <c r="B95" s="148"/>
      <c r="C95" s="1">
        <v>16</v>
      </c>
      <c r="D95" s="3" t="s">
        <v>144</v>
      </c>
      <c r="E95" s="3">
        <v>104399068.28300001</v>
      </c>
      <c r="F95" s="3">
        <v>0</v>
      </c>
      <c r="G95" s="3">
        <v>151711.1531</v>
      </c>
      <c r="H95" s="3">
        <v>12628158.3574</v>
      </c>
      <c r="I95" s="3">
        <v>3004455.628</v>
      </c>
      <c r="J95" s="3">
        <v>2296028.7922999999</v>
      </c>
      <c r="K95" s="3">
        <v>36145040.020000003</v>
      </c>
      <c r="L95" s="4">
        <f t="shared" si="5"/>
        <v>158624462.23380002</v>
      </c>
      <c r="M95" s="7"/>
      <c r="N95" s="156"/>
      <c r="O95" s="148"/>
      <c r="P95" s="8">
        <v>11</v>
      </c>
      <c r="Q95" s="3" t="s">
        <v>44</v>
      </c>
      <c r="R95" s="3">
        <v>97749659.347499996</v>
      </c>
      <c r="S95" s="3">
        <v>-4284409.3099999996</v>
      </c>
      <c r="T95" s="3">
        <v>142048.3322</v>
      </c>
      <c r="U95" s="3">
        <v>11823842.8554</v>
      </c>
      <c r="V95" s="3">
        <v>2813095.1644000001</v>
      </c>
      <c r="W95" s="3">
        <v>2149789.6101000002</v>
      </c>
      <c r="X95" s="3">
        <v>27961811.5178</v>
      </c>
      <c r="Y95" s="121">
        <f t="shared" si="6"/>
        <v>138355837.5174</v>
      </c>
    </row>
    <row r="96" spans="1:25" ht="25" customHeight="1" x14ac:dyDescent="0.25">
      <c r="A96" s="151"/>
      <c r="B96" s="148"/>
      <c r="C96" s="1">
        <v>17</v>
      </c>
      <c r="D96" s="3" t="s">
        <v>145</v>
      </c>
      <c r="E96" s="3">
        <v>87457582.586500004</v>
      </c>
      <c r="F96" s="3">
        <v>0</v>
      </c>
      <c r="G96" s="3">
        <v>127092.0413</v>
      </c>
      <c r="H96" s="3">
        <v>10578908.611199999</v>
      </c>
      <c r="I96" s="3">
        <v>2516903.9391999999</v>
      </c>
      <c r="J96" s="3">
        <v>1923437.9293</v>
      </c>
      <c r="K96" s="3">
        <v>29710049.035799999</v>
      </c>
      <c r="L96" s="4">
        <f t="shared" si="5"/>
        <v>132313974.1433</v>
      </c>
      <c r="M96" s="7"/>
      <c r="N96" s="156"/>
      <c r="O96" s="148"/>
      <c r="P96" s="8">
        <v>12</v>
      </c>
      <c r="Q96" s="3" t="s">
        <v>525</v>
      </c>
      <c r="R96" s="3">
        <v>124797701.715</v>
      </c>
      <c r="S96" s="3">
        <v>-4284409.3099999996</v>
      </c>
      <c r="T96" s="3">
        <v>181354.1398</v>
      </c>
      <c r="U96" s="3">
        <v>15095586.2521</v>
      </c>
      <c r="V96" s="3">
        <v>3591499.0759999999</v>
      </c>
      <c r="W96" s="3">
        <v>2744652.0458</v>
      </c>
      <c r="X96" s="3">
        <v>33230050.884599999</v>
      </c>
      <c r="Y96" s="121">
        <f t="shared" si="6"/>
        <v>175356434.80330002</v>
      </c>
    </row>
    <row r="97" spans="1:25" ht="25" customHeight="1" x14ac:dyDescent="0.25">
      <c r="A97" s="151"/>
      <c r="B97" s="148"/>
      <c r="C97" s="1">
        <v>18</v>
      </c>
      <c r="D97" s="3" t="s">
        <v>146</v>
      </c>
      <c r="E97" s="3">
        <v>90621984.169799998</v>
      </c>
      <c r="F97" s="3">
        <v>0</v>
      </c>
      <c r="G97" s="3">
        <v>131690.50200000001</v>
      </c>
      <c r="H97" s="3">
        <v>10961676.053099999</v>
      </c>
      <c r="I97" s="3">
        <v>2607970.8835999998</v>
      </c>
      <c r="J97" s="3">
        <v>1993032.0097000001</v>
      </c>
      <c r="K97" s="3">
        <v>30488060.469300002</v>
      </c>
      <c r="L97" s="4">
        <f t="shared" si="5"/>
        <v>136804414.08750001</v>
      </c>
      <c r="M97" s="7"/>
      <c r="N97" s="156"/>
      <c r="O97" s="148"/>
      <c r="P97" s="8">
        <v>13</v>
      </c>
      <c r="Q97" s="3" t="s">
        <v>526</v>
      </c>
      <c r="R97" s="3">
        <v>82373931.248999998</v>
      </c>
      <c r="S97" s="3">
        <v>-4284409.3099999996</v>
      </c>
      <c r="T97" s="3">
        <v>119704.5558</v>
      </c>
      <c r="U97" s="3">
        <v>9963987.8540000003</v>
      </c>
      <c r="V97" s="3">
        <v>2370603.7363</v>
      </c>
      <c r="W97" s="3">
        <v>1811634.1553</v>
      </c>
      <c r="X97" s="3">
        <v>23191313.595400002</v>
      </c>
      <c r="Y97" s="121">
        <f t="shared" si="6"/>
        <v>115546765.83580002</v>
      </c>
    </row>
    <row r="98" spans="1:25" ht="25" customHeight="1" x14ac:dyDescent="0.25">
      <c r="A98" s="151"/>
      <c r="B98" s="148"/>
      <c r="C98" s="1">
        <v>19</v>
      </c>
      <c r="D98" s="3" t="s">
        <v>147</v>
      </c>
      <c r="E98" s="3">
        <v>97864048.338200003</v>
      </c>
      <c r="F98" s="3">
        <v>0</v>
      </c>
      <c r="G98" s="3">
        <v>142214.56049999999</v>
      </c>
      <c r="H98" s="3">
        <v>11837679.3993</v>
      </c>
      <c r="I98" s="3">
        <v>2816387.1157</v>
      </c>
      <c r="J98" s="3">
        <v>2152305.3453000002</v>
      </c>
      <c r="K98" s="3">
        <v>32860796.192000002</v>
      </c>
      <c r="L98" s="4">
        <f t="shared" si="5"/>
        <v>147673430.95100001</v>
      </c>
      <c r="M98" s="7"/>
      <c r="N98" s="156"/>
      <c r="O98" s="148"/>
      <c r="P98" s="8">
        <v>14</v>
      </c>
      <c r="Q98" s="3" t="s">
        <v>527</v>
      </c>
      <c r="R98" s="3">
        <v>119759327.5284</v>
      </c>
      <c r="S98" s="3">
        <v>-4284409.3099999996</v>
      </c>
      <c r="T98" s="3">
        <v>174032.4504</v>
      </c>
      <c r="U98" s="3">
        <v>14486142.239399999</v>
      </c>
      <c r="V98" s="3">
        <v>3446501.8846</v>
      </c>
      <c r="W98" s="3">
        <v>2633844.0435000001</v>
      </c>
      <c r="X98" s="3">
        <v>33024793.943300001</v>
      </c>
      <c r="Y98" s="121">
        <f t="shared" si="6"/>
        <v>169240232.77959999</v>
      </c>
    </row>
    <row r="99" spans="1:25" ht="25" customHeight="1" x14ac:dyDescent="0.25">
      <c r="A99" s="151"/>
      <c r="B99" s="148"/>
      <c r="C99" s="1">
        <v>20</v>
      </c>
      <c r="D99" s="3" t="s">
        <v>148</v>
      </c>
      <c r="E99" s="3">
        <v>99035942.447500005</v>
      </c>
      <c r="F99" s="3">
        <v>0</v>
      </c>
      <c r="G99" s="3">
        <v>143917.53940000001</v>
      </c>
      <c r="H99" s="3">
        <v>11979432.2389</v>
      </c>
      <c r="I99" s="3">
        <v>2850112.5493999999</v>
      </c>
      <c r="J99" s="3">
        <v>2178078.5888999999</v>
      </c>
      <c r="K99" s="3">
        <v>33842803.285599999</v>
      </c>
      <c r="L99" s="4">
        <f t="shared" si="5"/>
        <v>150030286.64970002</v>
      </c>
      <c r="M99" s="7"/>
      <c r="N99" s="156"/>
      <c r="O99" s="148"/>
      <c r="P99" s="8">
        <v>15</v>
      </c>
      <c r="Q99" s="3" t="s">
        <v>528</v>
      </c>
      <c r="R99" s="3">
        <v>79970532.896899998</v>
      </c>
      <c r="S99" s="3">
        <v>-4284409.3099999996</v>
      </c>
      <c r="T99" s="3">
        <v>116211.97349999999</v>
      </c>
      <c r="U99" s="3">
        <v>9673271.7060000002</v>
      </c>
      <c r="V99" s="3">
        <v>2301437.3747</v>
      </c>
      <c r="W99" s="3">
        <v>1758776.6738</v>
      </c>
      <c r="X99" s="3">
        <v>22898231.643300001</v>
      </c>
      <c r="Y99" s="121">
        <f t="shared" si="6"/>
        <v>112434052.95819999</v>
      </c>
    </row>
    <row r="100" spans="1:25" ht="25" customHeight="1" x14ac:dyDescent="0.25">
      <c r="A100" s="151"/>
      <c r="B100" s="149"/>
      <c r="C100" s="1">
        <v>21</v>
      </c>
      <c r="D100" s="3" t="s">
        <v>149</v>
      </c>
      <c r="E100" s="3">
        <v>95089088.7914</v>
      </c>
      <c r="F100" s="3">
        <v>0</v>
      </c>
      <c r="G100" s="3">
        <v>138182.03109999999</v>
      </c>
      <c r="H100" s="3">
        <v>11502019.0417</v>
      </c>
      <c r="I100" s="3">
        <v>2736527.7552</v>
      </c>
      <c r="J100" s="3">
        <v>2091276.1894</v>
      </c>
      <c r="K100" s="3">
        <v>32570303.185800001</v>
      </c>
      <c r="L100" s="4">
        <f t="shared" si="5"/>
        <v>144127396.9946</v>
      </c>
      <c r="M100" s="7"/>
      <c r="N100" s="156"/>
      <c r="O100" s="148"/>
      <c r="P100" s="8">
        <v>16</v>
      </c>
      <c r="Q100" s="3" t="s">
        <v>529</v>
      </c>
      <c r="R100" s="3">
        <v>115939047.2298</v>
      </c>
      <c r="S100" s="3">
        <v>-4284409.3099999996</v>
      </c>
      <c r="T100" s="3">
        <v>168480.87659999999</v>
      </c>
      <c r="U100" s="3">
        <v>14024039.4125</v>
      </c>
      <c r="V100" s="3">
        <v>3336559.6904000002</v>
      </c>
      <c r="W100" s="3">
        <v>2549825.3476999998</v>
      </c>
      <c r="X100" s="3">
        <v>33544574.6195</v>
      </c>
      <c r="Y100" s="121">
        <f t="shared" si="6"/>
        <v>165278117.86649999</v>
      </c>
    </row>
    <row r="101" spans="1:25" ht="25" customHeight="1" x14ac:dyDescent="0.3">
      <c r="A101" s="1"/>
      <c r="B101" s="152" t="s">
        <v>814</v>
      </c>
      <c r="C101" s="153"/>
      <c r="D101" s="154"/>
      <c r="E101" s="10">
        <f>SUM(E80:E100)</f>
        <v>2145020576.7817001</v>
      </c>
      <c r="F101" s="10">
        <f t="shared" ref="F101:L101" si="9">SUM(F80:F100)</f>
        <v>0</v>
      </c>
      <c r="G101" s="10">
        <f t="shared" si="9"/>
        <v>3117111.5830999995</v>
      </c>
      <c r="H101" s="10">
        <f t="shared" si="9"/>
        <v>259462655.83630005</v>
      </c>
      <c r="I101" s="10">
        <f t="shared" si="9"/>
        <v>61730619.343799993</v>
      </c>
      <c r="J101" s="10">
        <f t="shared" si="9"/>
        <v>47175028.334000006</v>
      </c>
      <c r="K101" s="10">
        <f t="shared" si="9"/>
        <v>727352694.96929991</v>
      </c>
      <c r="L101" s="10">
        <f t="shared" si="9"/>
        <v>3243858686.8482003</v>
      </c>
      <c r="M101" s="7"/>
      <c r="N101" s="156"/>
      <c r="O101" s="148"/>
      <c r="P101" s="8">
        <v>17</v>
      </c>
      <c r="Q101" s="3" t="s">
        <v>530</v>
      </c>
      <c r="R101" s="3">
        <v>145000562.36939999</v>
      </c>
      <c r="S101" s="3">
        <v>-4284409.3099999996</v>
      </c>
      <c r="T101" s="3">
        <v>210712.63250000001</v>
      </c>
      <c r="U101" s="3">
        <v>17539333.383299999</v>
      </c>
      <c r="V101" s="3">
        <v>4172908.4640000002</v>
      </c>
      <c r="W101" s="3">
        <v>3188969.7059999998</v>
      </c>
      <c r="X101" s="3">
        <v>41527888.016400002</v>
      </c>
      <c r="Y101" s="121">
        <f t="shared" si="6"/>
        <v>207355965.26159999</v>
      </c>
    </row>
    <row r="102" spans="1:25" ht="25" customHeight="1" x14ac:dyDescent="0.25">
      <c r="A102" s="151">
        <v>5</v>
      </c>
      <c r="B102" s="147" t="s">
        <v>27</v>
      </c>
      <c r="C102" s="1">
        <v>1</v>
      </c>
      <c r="D102" s="3" t="s">
        <v>150</v>
      </c>
      <c r="E102" s="3">
        <v>160330483.78569999</v>
      </c>
      <c r="F102" s="3">
        <v>0</v>
      </c>
      <c r="G102" s="3">
        <v>232989.84330000001</v>
      </c>
      <c r="H102" s="3">
        <v>19393647.5878</v>
      </c>
      <c r="I102" s="3">
        <v>4614081.6414000001</v>
      </c>
      <c r="J102" s="3">
        <v>3526117.7431999999</v>
      </c>
      <c r="K102" s="3">
        <v>42030715.696099997</v>
      </c>
      <c r="L102" s="4">
        <f t="shared" si="5"/>
        <v>230128036.29750001</v>
      </c>
      <c r="M102" s="7"/>
      <c r="N102" s="156"/>
      <c r="O102" s="148"/>
      <c r="P102" s="8">
        <v>18</v>
      </c>
      <c r="Q102" s="3" t="s">
        <v>531</v>
      </c>
      <c r="R102" s="3">
        <v>109530018.49600001</v>
      </c>
      <c r="S102" s="3">
        <v>-4284409.3099999996</v>
      </c>
      <c r="T102" s="3">
        <v>159167.3726</v>
      </c>
      <c r="U102" s="3">
        <v>13248800.408</v>
      </c>
      <c r="V102" s="3">
        <v>3152117.0247</v>
      </c>
      <c r="W102" s="3">
        <v>2408872.8015000001</v>
      </c>
      <c r="X102" s="3">
        <v>30899402.128600001</v>
      </c>
      <c r="Y102" s="121">
        <f t="shared" si="6"/>
        <v>155113968.92140001</v>
      </c>
    </row>
    <row r="103" spans="1:25" ht="25" customHeight="1" x14ac:dyDescent="0.25">
      <c r="A103" s="151"/>
      <c r="B103" s="148"/>
      <c r="C103" s="1">
        <v>2</v>
      </c>
      <c r="D103" s="3" t="s">
        <v>27</v>
      </c>
      <c r="E103" s="3">
        <v>193615945.39840001</v>
      </c>
      <c r="F103" s="3">
        <v>0</v>
      </c>
      <c r="G103" s="3">
        <v>281359.7746</v>
      </c>
      <c r="H103" s="3">
        <v>23419872.027899999</v>
      </c>
      <c r="I103" s="3">
        <v>5571989.5433999998</v>
      </c>
      <c r="J103" s="3">
        <v>4258158.5504999999</v>
      </c>
      <c r="K103" s="3">
        <v>52943189.033799998</v>
      </c>
      <c r="L103" s="4">
        <f t="shared" si="5"/>
        <v>280090514.32859999</v>
      </c>
      <c r="M103" s="7"/>
      <c r="N103" s="156"/>
      <c r="O103" s="148"/>
      <c r="P103" s="8">
        <v>19</v>
      </c>
      <c r="Q103" s="3" t="s">
        <v>532</v>
      </c>
      <c r="R103" s="3">
        <v>103708053.7572</v>
      </c>
      <c r="S103" s="3">
        <v>-4284409.3099999996</v>
      </c>
      <c r="T103" s="3">
        <v>150706.98120000001</v>
      </c>
      <c r="U103" s="3">
        <v>12544572.9289</v>
      </c>
      <c r="V103" s="3">
        <v>2984569.2198000001</v>
      </c>
      <c r="W103" s="3">
        <v>2280831.4416</v>
      </c>
      <c r="X103" s="3">
        <v>27464070.073399998</v>
      </c>
      <c r="Y103" s="121">
        <f t="shared" si="6"/>
        <v>144848395.09209999</v>
      </c>
    </row>
    <row r="104" spans="1:25" ht="25" customHeight="1" x14ac:dyDescent="0.25">
      <c r="A104" s="151"/>
      <c r="B104" s="148"/>
      <c r="C104" s="1">
        <v>3</v>
      </c>
      <c r="D104" s="3" t="s">
        <v>151</v>
      </c>
      <c r="E104" s="3">
        <v>84677249.587400004</v>
      </c>
      <c r="F104" s="3">
        <v>0</v>
      </c>
      <c r="G104" s="3">
        <v>123051.70329999999</v>
      </c>
      <c r="H104" s="3">
        <v>10242598.2784</v>
      </c>
      <c r="I104" s="3">
        <v>2436889.9385000002</v>
      </c>
      <c r="J104" s="3">
        <v>1862290.5961</v>
      </c>
      <c r="K104" s="3">
        <v>25752950.712000001</v>
      </c>
      <c r="L104" s="4">
        <f t="shared" si="5"/>
        <v>125095030.81570001</v>
      </c>
      <c r="M104" s="7"/>
      <c r="N104" s="156"/>
      <c r="O104" s="148"/>
      <c r="P104" s="8">
        <v>20</v>
      </c>
      <c r="Q104" s="3" t="s">
        <v>533</v>
      </c>
      <c r="R104" s="3">
        <v>111200106.868</v>
      </c>
      <c r="S104" s="3">
        <v>-4284409.3099999996</v>
      </c>
      <c r="T104" s="3">
        <v>161594.3199</v>
      </c>
      <c r="U104" s="3">
        <v>13450815.0503</v>
      </c>
      <c r="V104" s="3">
        <v>3200179.7755999998</v>
      </c>
      <c r="W104" s="3">
        <v>2445602.7363999998</v>
      </c>
      <c r="X104" s="3">
        <v>30160623.182799999</v>
      </c>
      <c r="Y104" s="121">
        <f t="shared" si="6"/>
        <v>156334512.623</v>
      </c>
    </row>
    <row r="105" spans="1:25" ht="25" customHeight="1" x14ac:dyDescent="0.25">
      <c r="A105" s="151"/>
      <c r="B105" s="148"/>
      <c r="C105" s="1">
        <v>4</v>
      </c>
      <c r="D105" s="3" t="s">
        <v>152</v>
      </c>
      <c r="E105" s="3">
        <v>100074673.90109999</v>
      </c>
      <c r="F105" s="3">
        <v>0</v>
      </c>
      <c r="G105" s="3">
        <v>145427.00829999999</v>
      </c>
      <c r="H105" s="3">
        <v>12105077.663799999</v>
      </c>
      <c r="I105" s="3">
        <v>2880005.7525999998</v>
      </c>
      <c r="J105" s="3">
        <v>2200923.2116</v>
      </c>
      <c r="K105" s="3">
        <v>30181176.710200001</v>
      </c>
      <c r="L105" s="4">
        <f t="shared" si="5"/>
        <v>147587284.24760002</v>
      </c>
      <c r="M105" s="7"/>
      <c r="N105" s="157"/>
      <c r="O105" s="149"/>
      <c r="P105" s="8">
        <v>21</v>
      </c>
      <c r="Q105" s="3" t="s">
        <v>534</v>
      </c>
      <c r="R105" s="3">
        <v>108805464.1006</v>
      </c>
      <c r="S105" s="3">
        <v>-4284409.3099999996</v>
      </c>
      <c r="T105" s="3">
        <v>158114.46109999999</v>
      </c>
      <c r="U105" s="3">
        <v>13161157.981699999</v>
      </c>
      <c r="V105" s="3">
        <v>3131265.3872000002</v>
      </c>
      <c r="W105" s="3">
        <v>2392937.8149000001</v>
      </c>
      <c r="X105" s="3">
        <v>29571604.799699999</v>
      </c>
      <c r="Y105" s="121">
        <f t="shared" si="6"/>
        <v>152936135.23519999</v>
      </c>
    </row>
    <row r="106" spans="1:25" ht="25" customHeight="1" x14ac:dyDescent="0.3">
      <c r="A106" s="151"/>
      <c r="B106" s="148"/>
      <c r="C106" s="1">
        <v>5</v>
      </c>
      <c r="D106" s="3" t="s">
        <v>153</v>
      </c>
      <c r="E106" s="3">
        <v>126948845.2112</v>
      </c>
      <c r="F106" s="3">
        <v>0</v>
      </c>
      <c r="G106" s="3">
        <v>184480.14910000001</v>
      </c>
      <c r="H106" s="3">
        <v>15355789.539000001</v>
      </c>
      <c r="I106" s="3">
        <v>3653405.9042000002</v>
      </c>
      <c r="J106" s="3">
        <v>2791961.7344</v>
      </c>
      <c r="K106" s="3">
        <v>36864308.201200001</v>
      </c>
      <c r="L106" s="4">
        <f t="shared" si="5"/>
        <v>185798790.73910001</v>
      </c>
      <c r="M106" s="7"/>
      <c r="N106" s="14"/>
      <c r="O106" s="152" t="s">
        <v>832</v>
      </c>
      <c r="P106" s="153"/>
      <c r="Q106" s="154"/>
      <c r="R106" s="10">
        <f>SUM(R85:R105)</f>
        <v>2312772048.1280003</v>
      </c>
      <c r="S106" s="10">
        <f t="shared" ref="S106:X106" si="10">SUM(S85:S105)</f>
        <v>-89972595.51000002</v>
      </c>
      <c r="T106" s="10">
        <f t="shared" si="10"/>
        <v>3360885.4940999998</v>
      </c>
      <c r="U106" s="10">
        <f t="shared" si="10"/>
        <v>279753949.4249</v>
      </c>
      <c r="V106" s="10">
        <f>SUM(V85:V105)</f>
        <v>66558266.375899993</v>
      </c>
      <c r="W106" s="10">
        <f t="shared" si="10"/>
        <v>50864354.440900005</v>
      </c>
      <c r="X106" s="10">
        <f t="shared" si="10"/>
        <v>643264453.36220002</v>
      </c>
      <c r="Y106" s="5">
        <f t="shared" si="6"/>
        <v>3266601361.7159996</v>
      </c>
    </row>
    <row r="107" spans="1:25" ht="25" customHeight="1" x14ac:dyDescent="0.25">
      <c r="A107" s="151"/>
      <c r="B107" s="148"/>
      <c r="C107" s="1">
        <v>6</v>
      </c>
      <c r="D107" s="3" t="s">
        <v>154</v>
      </c>
      <c r="E107" s="3">
        <v>84063590.866500005</v>
      </c>
      <c r="F107" s="3">
        <v>0</v>
      </c>
      <c r="G107" s="3">
        <v>122159.9437</v>
      </c>
      <c r="H107" s="3">
        <v>10168369.842900001</v>
      </c>
      <c r="I107" s="3">
        <v>2419229.7196</v>
      </c>
      <c r="J107" s="3">
        <v>1848794.5168999999</v>
      </c>
      <c r="K107" s="3">
        <v>26133193.842700001</v>
      </c>
      <c r="L107" s="4">
        <f t="shared" si="5"/>
        <v>124755338.73230003</v>
      </c>
      <c r="M107" s="7"/>
      <c r="N107" s="155">
        <v>23</v>
      </c>
      <c r="O107" s="147" t="s">
        <v>45</v>
      </c>
      <c r="P107" s="8">
        <v>1</v>
      </c>
      <c r="Q107" s="3" t="s">
        <v>535</v>
      </c>
      <c r="R107" s="3">
        <v>93970111.665800005</v>
      </c>
      <c r="S107" s="3">
        <v>0</v>
      </c>
      <c r="T107" s="3">
        <v>136555.9504</v>
      </c>
      <c r="U107" s="3">
        <v>11366667.064200001</v>
      </c>
      <c r="V107" s="3">
        <v>2704325.1965999999</v>
      </c>
      <c r="W107" s="3">
        <v>2066666.7389</v>
      </c>
      <c r="X107" s="3">
        <v>29198657.742899999</v>
      </c>
      <c r="Y107" s="121">
        <f t="shared" si="6"/>
        <v>139442984.35879999</v>
      </c>
    </row>
    <row r="108" spans="1:25" ht="25" customHeight="1" x14ac:dyDescent="0.25">
      <c r="A108" s="151"/>
      <c r="B108" s="148"/>
      <c r="C108" s="1">
        <v>7</v>
      </c>
      <c r="D108" s="3" t="s">
        <v>155</v>
      </c>
      <c r="E108" s="3">
        <v>134112692.3506</v>
      </c>
      <c r="F108" s="3">
        <v>0</v>
      </c>
      <c r="G108" s="3">
        <v>194890.54389999999</v>
      </c>
      <c r="H108" s="3">
        <v>16222331.7181</v>
      </c>
      <c r="I108" s="3">
        <v>3859571.1623</v>
      </c>
      <c r="J108" s="3">
        <v>2949514.8577999999</v>
      </c>
      <c r="K108" s="3">
        <v>39173847.090700001</v>
      </c>
      <c r="L108" s="4">
        <f t="shared" si="5"/>
        <v>196512847.72340003</v>
      </c>
      <c r="M108" s="7"/>
      <c r="N108" s="156"/>
      <c r="O108" s="148"/>
      <c r="P108" s="8">
        <v>2</v>
      </c>
      <c r="Q108" s="3" t="s">
        <v>536</v>
      </c>
      <c r="R108" s="3">
        <v>154528401.05090001</v>
      </c>
      <c r="S108" s="3">
        <v>0</v>
      </c>
      <c r="T108" s="3">
        <v>224558.34409999999</v>
      </c>
      <c r="U108" s="3">
        <v>18691825.0449</v>
      </c>
      <c r="V108" s="3">
        <v>4447106.0120999999</v>
      </c>
      <c r="W108" s="3">
        <v>3398513.6444999999</v>
      </c>
      <c r="X108" s="3">
        <v>34710058.874300003</v>
      </c>
      <c r="Y108" s="121">
        <f t="shared" si="6"/>
        <v>216000462.97080001</v>
      </c>
    </row>
    <row r="109" spans="1:25" ht="25" customHeight="1" x14ac:dyDescent="0.25">
      <c r="A109" s="151"/>
      <c r="B109" s="148"/>
      <c r="C109" s="1">
        <v>8</v>
      </c>
      <c r="D109" s="3" t="s">
        <v>156</v>
      </c>
      <c r="E109" s="3">
        <v>135382854.329</v>
      </c>
      <c r="F109" s="3">
        <v>0</v>
      </c>
      <c r="G109" s="3">
        <v>196736.3241</v>
      </c>
      <c r="H109" s="3">
        <v>16375971.0835</v>
      </c>
      <c r="I109" s="3">
        <v>3896124.6044000001</v>
      </c>
      <c r="J109" s="3">
        <v>2977449.2878999999</v>
      </c>
      <c r="K109" s="3">
        <v>36789361.536600001</v>
      </c>
      <c r="L109" s="4">
        <f t="shared" si="5"/>
        <v>195618497.16549999</v>
      </c>
      <c r="M109" s="7"/>
      <c r="N109" s="156"/>
      <c r="O109" s="148"/>
      <c r="P109" s="8">
        <v>3</v>
      </c>
      <c r="Q109" s="3" t="s">
        <v>537</v>
      </c>
      <c r="R109" s="3">
        <v>118436319.5254</v>
      </c>
      <c r="S109" s="3">
        <v>0</v>
      </c>
      <c r="T109" s="3">
        <v>172109.8751</v>
      </c>
      <c r="U109" s="3">
        <v>14326110.595000001</v>
      </c>
      <c r="V109" s="3">
        <v>3408427.6096000001</v>
      </c>
      <c r="W109" s="3">
        <v>2604747.3809000002</v>
      </c>
      <c r="X109" s="3">
        <v>34179656.8816</v>
      </c>
      <c r="Y109" s="121">
        <f t="shared" si="6"/>
        <v>173127371.86759999</v>
      </c>
    </row>
    <row r="110" spans="1:25" ht="25" customHeight="1" x14ac:dyDescent="0.25">
      <c r="A110" s="151"/>
      <c r="B110" s="148"/>
      <c r="C110" s="1">
        <v>9</v>
      </c>
      <c r="D110" s="3" t="s">
        <v>157</v>
      </c>
      <c r="E110" s="3">
        <v>95226853.297700003</v>
      </c>
      <c r="F110" s="3">
        <v>0</v>
      </c>
      <c r="G110" s="3">
        <v>138382.22839999999</v>
      </c>
      <c r="H110" s="3">
        <v>11518683.0984</v>
      </c>
      <c r="I110" s="3">
        <v>2740492.4204000002</v>
      </c>
      <c r="J110" s="3">
        <v>2094306.0179000001</v>
      </c>
      <c r="K110" s="3">
        <v>30582596.090599999</v>
      </c>
      <c r="L110" s="4">
        <f t="shared" si="5"/>
        <v>142301313.1534</v>
      </c>
      <c r="M110" s="7"/>
      <c r="N110" s="156"/>
      <c r="O110" s="148"/>
      <c r="P110" s="8">
        <v>4</v>
      </c>
      <c r="Q110" s="3" t="s">
        <v>35</v>
      </c>
      <c r="R110" s="3">
        <v>72125083.817100003</v>
      </c>
      <c r="S110" s="3">
        <v>0</v>
      </c>
      <c r="T110" s="3">
        <v>104811.0851</v>
      </c>
      <c r="U110" s="3">
        <v>8724282.6489000004</v>
      </c>
      <c r="V110" s="3">
        <v>2075656.5892</v>
      </c>
      <c r="W110" s="3">
        <v>1586233.2089</v>
      </c>
      <c r="X110" s="3">
        <v>24446614.357900001</v>
      </c>
      <c r="Y110" s="121">
        <f t="shared" si="6"/>
        <v>109062681.7071</v>
      </c>
    </row>
    <row r="111" spans="1:25" ht="25" customHeight="1" x14ac:dyDescent="0.25">
      <c r="A111" s="151"/>
      <c r="B111" s="148"/>
      <c r="C111" s="1">
        <v>10</v>
      </c>
      <c r="D111" s="3" t="s">
        <v>158</v>
      </c>
      <c r="E111" s="3">
        <v>109062538.70029999</v>
      </c>
      <c r="F111" s="3">
        <v>0</v>
      </c>
      <c r="G111" s="3">
        <v>158488.038</v>
      </c>
      <c r="H111" s="3">
        <v>13192253.8412</v>
      </c>
      <c r="I111" s="3">
        <v>3138663.6258999999</v>
      </c>
      <c r="J111" s="3">
        <v>2398591.6074999999</v>
      </c>
      <c r="K111" s="3">
        <v>35430364.090599999</v>
      </c>
      <c r="L111" s="4">
        <f t="shared" si="5"/>
        <v>163380899.90349999</v>
      </c>
      <c r="M111" s="7"/>
      <c r="N111" s="156"/>
      <c r="O111" s="148"/>
      <c r="P111" s="8">
        <v>5</v>
      </c>
      <c r="Q111" s="3" t="s">
        <v>538</v>
      </c>
      <c r="R111" s="3">
        <v>125144547.2617</v>
      </c>
      <c r="S111" s="3">
        <v>0</v>
      </c>
      <c r="T111" s="3">
        <v>181858.17050000001</v>
      </c>
      <c r="U111" s="3">
        <v>15137540.845699999</v>
      </c>
      <c r="V111" s="3">
        <v>3601480.7940000002</v>
      </c>
      <c r="W111" s="3">
        <v>2752280.1538</v>
      </c>
      <c r="X111" s="3">
        <v>34483227.3838</v>
      </c>
      <c r="Y111" s="121">
        <f t="shared" si="6"/>
        <v>181300934.60950002</v>
      </c>
    </row>
    <row r="112" spans="1:25" ht="25" customHeight="1" x14ac:dyDescent="0.25">
      <c r="A112" s="151"/>
      <c r="B112" s="148"/>
      <c r="C112" s="1">
        <v>11</v>
      </c>
      <c r="D112" s="3" t="s">
        <v>159</v>
      </c>
      <c r="E112" s="3">
        <v>84389143.977699995</v>
      </c>
      <c r="F112" s="3">
        <v>0</v>
      </c>
      <c r="G112" s="3">
        <v>122633.0325</v>
      </c>
      <c r="H112" s="3">
        <v>10207748.893999999</v>
      </c>
      <c r="I112" s="3">
        <v>2428598.6716999998</v>
      </c>
      <c r="J112" s="3">
        <v>1855954.3444000001</v>
      </c>
      <c r="K112" s="3">
        <v>27987941.236299999</v>
      </c>
      <c r="L112" s="4">
        <f t="shared" si="5"/>
        <v>126992020.1566</v>
      </c>
      <c r="M112" s="7"/>
      <c r="N112" s="156"/>
      <c r="O112" s="148"/>
      <c r="P112" s="8">
        <v>6</v>
      </c>
      <c r="Q112" s="3" t="s">
        <v>539</v>
      </c>
      <c r="R112" s="3">
        <v>107560146.7616</v>
      </c>
      <c r="S112" s="3">
        <v>0</v>
      </c>
      <c r="T112" s="3">
        <v>156304.78469999999</v>
      </c>
      <c r="U112" s="3">
        <v>13010523.835100001</v>
      </c>
      <c r="V112" s="3">
        <v>3095426.9382000002</v>
      </c>
      <c r="W112" s="3">
        <v>2365549.7881999998</v>
      </c>
      <c r="X112" s="3">
        <v>34368251.632700004</v>
      </c>
      <c r="Y112" s="121">
        <f t="shared" si="6"/>
        <v>160556203.7405</v>
      </c>
    </row>
    <row r="113" spans="1:25" ht="25" customHeight="1" x14ac:dyDescent="0.25">
      <c r="A113" s="151"/>
      <c r="B113" s="148"/>
      <c r="C113" s="1">
        <v>12</v>
      </c>
      <c r="D113" s="3" t="s">
        <v>160</v>
      </c>
      <c r="E113" s="3">
        <v>130685383.17290001</v>
      </c>
      <c r="F113" s="3">
        <v>0</v>
      </c>
      <c r="G113" s="3">
        <v>189910.02979999999</v>
      </c>
      <c r="H113" s="3">
        <v>15807762.8551</v>
      </c>
      <c r="I113" s="3">
        <v>3760938.1139000002</v>
      </c>
      <c r="J113" s="3">
        <v>2874138.7009000001</v>
      </c>
      <c r="K113" s="3">
        <v>39809931.182599999</v>
      </c>
      <c r="L113" s="4">
        <f t="shared" si="5"/>
        <v>193128064.05519998</v>
      </c>
      <c r="M113" s="7"/>
      <c r="N113" s="156"/>
      <c r="O113" s="148"/>
      <c r="P113" s="8">
        <v>7</v>
      </c>
      <c r="Q113" s="3" t="s">
        <v>540</v>
      </c>
      <c r="R113" s="3">
        <v>108719345.9896</v>
      </c>
      <c r="S113" s="3">
        <v>0</v>
      </c>
      <c r="T113" s="3">
        <v>157989.3155</v>
      </c>
      <c r="U113" s="3">
        <v>13150741.0962</v>
      </c>
      <c r="V113" s="3">
        <v>3128787.0312999999</v>
      </c>
      <c r="W113" s="3">
        <v>2391043.8357000002</v>
      </c>
      <c r="X113" s="3">
        <v>34659076.555100001</v>
      </c>
      <c r="Y113" s="121">
        <f t="shared" si="6"/>
        <v>162206983.82340002</v>
      </c>
    </row>
    <row r="114" spans="1:25" ht="25" customHeight="1" x14ac:dyDescent="0.25">
      <c r="A114" s="151"/>
      <c r="B114" s="148"/>
      <c r="C114" s="1">
        <v>13</v>
      </c>
      <c r="D114" s="3" t="s">
        <v>161</v>
      </c>
      <c r="E114" s="3">
        <v>107482490.88680001</v>
      </c>
      <c r="F114" s="3">
        <v>0</v>
      </c>
      <c r="G114" s="3">
        <v>156191.9363</v>
      </c>
      <c r="H114" s="3">
        <v>13001130.545399999</v>
      </c>
      <c r="I114" s="3">
        <v>3093192.1132999999</v>
      </c>
      <c r="J114" s="3">
        <v>2363841.9174000002</v>
      </c>
      <c r="K114" s="3">
        <v>29961846.524500001</v>
      </c>
      <c r="L114" s="4">
        <f t="shared" si="5"/>
        <v>156058693.9237</v>
      </c>
      <c r="M114" s="7"/>
      <c r="N114" s="156"/>
      <c r="O114" s="148"/>
      <c r="P114" s="8">
        <v>8</v>
      </c>
      <c r="Q114" s="3" t="s">
        <v>541</v>
      </c>
      <c r="R114" s="3">
        <v>128203961.5846</v>
      </c>
      <c r="S114" s="3">
        <v>0</v>
      </c>
      <c r="T114" s="3">
        <v>186304.06529999999</v>
      </c>
      <c r="U114" s="3">
        <v>15507608.9813</v>
      </c>
      <c r="V114" s="3">
        <v>3689526.3553999998</v>
      </c>
      <c r="W114" s="3">
        <v>2819565.2692999998</v>
      </c>
      <c r="X114" s="3">
        <v>45013200.561099999</v>
      </c>
      <c r="Y114" s="121">
        <f t="shared" si="6"/>
        <v>195420166.81700003</v>
      </c>
    </row>
    <row r="115" spans="1:25" ht="25" customHeight="1" x14ac:dyDescent="0.25">
      <c r="A115" s="151"/>
      <c r="B115" s="148"/>
      <c r="C115" s="1">
        <v>14</v>
      </c>
      <c r="D115" s="3" t="s">
        <v>162</v>
      </c>
      <c r="E115" s="3">
        <v>125505753.0464</v>
      </c>
      <c r="F115" s="3">
        <v>0</v>
      </c>
      <c r="G115" s="3">
        <v>182383.0693</v>
      </c>
      <c r="H115" s="3">
        <v>15181232.4603</v>
      </c>
      <c r="I115" s="3">
        <v>3611875.7790000001</v>
      </c>
      <c r="J115" s="3">
        <v>2760224.0836999998</v>
      </c>
      <c r="K115" s="3">
        <v>37653604.783500001</v>
      </c>
      <c r="L115" s="4">
        <f t="shared" si="5"/>
        <v>184895073.22220004</v>
      </c>
      <c r="M115" s="7"/>
      <c r="N115" s="156"/>
      <c r="O115" s="148"/>
      <c r="P115" s="8">
        <v>9</v>
      </c>
      <c r="Q115" s="3" t="s">
        <v>542</v>
      </c>
      <c r="R115" s="3">
        <v>92683059.033999994</v>
      </c>
      <c r="S115" s="3">
        <v>0</v>
      </c>
      <c r="T115" s="3">
        <v>134685.6249</v>
      </c>
      <c r="U115" s="3">
        <v>11210984.5977</v>
      </c>
      <c r="V115" s="3">
        <v>2667285.6655999999</v>
      </c>
      <c r="W115" s="3">
        <v>2038360.8359000001</v>
      </c>
      <c r="X115" s="3">
        <v>30670705.826400001</v>
      </c>
      <c r="Y115" s="121">
        <f t="shared" si="6"/>
        <v>139405081.58449998</v>
      </c>
    </row>
    <row r="116" spans="1:25" ht="25" customHeight="1" x14ac:dyDescent="0.25">
      <c r="A116" s="151"/>
      <c r="B116" s="148"/>
      <c r="C116" s="1">
        <v>15</v>
      </c>
      <c r="D116" s="3" t="s">
        <v>163</v>
      </c>
      <c r="E116" s="3">
        <v>160832846.58250001</v>
      </c>
      <c r="F116" s="3">
        <v>0</v>
      </c>
      <c r="G116" s="3">
        <v>233719.8694</v>
      </c>
      <c r="H116" s="3">
        <v>19454413.618099999</v>
      </c>
      <c r="I116" s="3">
        <v>4628538.9230000004</v>
      </c>
      <c r="J116" s="3">
        <v>3537166.1124</v>
      </c>
      <c r="K116" s="3">
        <v>45865542.018100001</v>
      </c>
      <c r="L116" s="4">
        <f t="shared" si="5"/>
        <v>234552227.12349999</v>
      </c>
      <c r="M116" s="7"/>
      <c r="N116" s="156"/>
      <c r="O116" s="148"/>
      <c r="P116" s="8">
        <v>10</v>
      </c>
      <c r="Q116" s="3" t="s">
        <v>543</v>
      </c>
      <c r="R116" s="3">
        <v>123252442.0922</v>
      </c>
      <c r="S116" s="3">
        <v>0</v>
      </c>
      <c r="T116" s="3">
        <v>179108.59179999999</v>
      </c>
      <c r="U116" s="3">
        <v>14908670.9516</v>
      </c>
      <c r="V116" s="3">
        <v>3547028.7176999999</v>
      </c>
      <c r="W116" s="3">
        <v>2710667.4457</v>
      </c>
      <c r="X116" s="3">
        <v>29047901.4318</v>
      </c>
      <c r="Y116" s="121">
        <f t="shared" si="6"/>
        <v>173645819.2308</v>
      </c>
    </row>
    <row r="117" spans="1:25" ht="25" customHeight="1" x14ac:dyDescent="0.25">
      <c r="A117" s="151"/>
      <c r="B117" s="148"/>
      <c r="C117" s="1">
        <v>16</v>
      </c>
      <c r="D117" s="3" t="s">
        <v>164</v>
      </c>
      <c r="E117" s="3">
        <v>120573191.1495</v>
      </c>
      <c r="F117" s="3">
        <v>0</v>
      </c>
      <c r="G117" s="3">
        <v>175215.1447</v>
      </c>
      <c r="H117" s="3">
        <v>14584587.549900001</v>
      </c>
      <c r="I117" s="3">
        <v>3469923.7138</v>
      </c>
      <c r="J117" s="3">
        <v>2651743.1908999998</v>
      </c>
      <c r="K117" s="3">
        <v>35697091.901199996</v>
      </c>
      <c r="L117" s="4">
        <f t="shared" si="5"/>
        <v>177151752.65000001</v>
      </c>
      <c r="M117" s="7"/>
      <c r="N117" s="156"/>
      <c r="O117" s="148"/>
      <c r="P117" s="8">
        <v>11</v>
      </c>
      <c r="Q117" s="3" t="s">
        <v>544</v>
      </c>
      <c r="R117" s="3">
        <v>97705828.785300002</v>
      </c>
      <c r="S117" s="3">
        <v>0</v>
      </c>
      <c r="T117" s="3">
        <v>141984.63829999999</v>
      </c>
      <c r="U117" s="3">
        <v>11818541.0908</v>
      </c>
      <c r="V117" s="3">
        <v>2811833.7836000002</v>
      </c>
      <c r="W117" s="3">
        <v>2148825.6529000001</v>
      </c>
      <c r="X117" s="3">
        <v>28027458.449099999</v>
      </c>
      <c r="Y117" s="121">
        <f t="shared" si="6"/>
        <v>142654472.40000001</v>
      </c>
    </row>
    <row r="118" spans="1:25" ht="25" customHeight="1" x14ac:dyDescent="0.25">
      <c r="A118" s="151"/>
      <c r="B118" s="148"/>
      <c r="C118" s="1">
        <v>17</v>
      </c>
      <c r="D118" s="3" t="s">
        <v>165</v>
      </c>
      <c r="E118" s="3">
        <v>118592978.6471</v>
      </c>
      <c r="F118" s="3">
        <v>0</v>
      </c>
      <c r="G118" s="3">
        <v>172337.52970000001</v>
      </c>
      <c r="H118" s="3">
        <v>14345060.153000001</v>
      </c>
      <c r="I118" s="3">
        <v>3412936.0347000002</v>
      </c>
      <c r="J118" s="3">
        <v>2608192.7551000002</v>
      </c>
      <c r="K118" s="3">
        <v>34766000.743500002</v>
      </c>
      <c r="L118" s="4">
        <f t="shared" si="5"/>
        <v>173897505.86309999</v>
      </c>
      <c r="M118" s="7"/>
      <c r="N118" s="156"/>
      <c r="O118" s="148"/>
      <c r="P118" s="8">
        <v>12</v>
      </c>
      <c r="Q118" s="3" t="s">
        <v>545</v>
      </c>
      <c r="R118" s="3">
        <v>86785524.526800007</v>
      </c>
      <c r="S118" s="3">
        <v>0</v>
      </c>
      <c r="T118" s="3">
        <v>126115.4166</v>
      </c>
      <c r="U118" s="3">
        <v>10497616.1654</v>
      </c>
      <c r="V118" s="3">
        <v>2497563.071</v>
      </c>
      <c r="W118" s="3">
        <v>1908657.4846000001</v>
      </c>
      <c r="X118" s="3">
        <v>26758343.8939</v>
      </c>
      <c r="Y118" s="121">
        <f t="shared" si="6"/>
        <v>128573820.55830002</v>
      </c>
    </row>
    <row r="119" spans="1:25" ht="25" customHeight="1" x14ac:dyDescent="0.25">
      <c r="A119" s="151"/>
      <c r="B119" s="148"/>
      <c r="C119" s="1">
        <v>18</v>
      </c>
      <c r="D119" s="3" t="s">
        <v>166</v>
      </c>
      <c r="E119" s="3">
        <v>166778458.38800001</v>
      </c>
      <c r="F119" s="3">
        <v>0</v>
      </c>
      <c r="G119" s="3">
        <v>242359.94289999999</v>
      </c>
      <c r="H119" s="3">
        <v>20173597.502099998</v>
      </c>
      <c r="I119" s="3">
        <v>4799645.1134000001</v>
      </c>
      <c r="J119" s="3">
        <v>3667926.8185999999</v>
      </c>
      <c r="K119" s="3">
        <v>43423435.822099999</v>
      </c>
      <c r="L119" s="4">
        <f t="shared" si="5"/>
        <v>239085423.58710003</v>
      </c>
      <c r="M119" s="7"/>
      <c r="N119" s="156"/>
      <c r="O119" s="148"/>
      <c r="P119" s="8">
        <v>13</v>
      </c>
      <c r="Q119" s="3" t="s">
        <v>546</v>
      </c>
      <c r="R119" s="3">
        <v>72614909.286300004</v>
      </c>
      <c r="S119" s="3">
        <v>0</v>
      </c>
      <c r="T119" s="3">
        <v>105522.8921</v>
      </c>
      <c r="U119" s="3">
        <v>8783532.1585000008</v>
      </c>
      <c r="V119" s="3">
        <v>2089753.0645000001</v>
      </c>
      <c r="W119" s="3">
        <v>1597005.8470000001</v>
      </c>
      <c r="X119" s="3">
        <v>24630429.5165</v>
      </c>
      <c r="Y119" s="121">
        <f t="shared" si="6"/>
        <v>109821152.76490001</v>
      </c>
    </row>
    <row r="120" spans="1:25" ht="25" customHeight="1" x14ac:dyDescent="0.25">
      <c r="A120" s="151"/>
      <c r="B120" s="148"/>
      <c r="C120" s="1">
        <v>19</v>
      </c>
      <c r="D120" s="3" t="s">
        <v>167</v>
      </c>
      <c r="E120" s="3">
        <v>92821883.417500004</v>
      </c>
      <c r="F120" s="3">
        <v>0</v>
      </c>
      <c r="G120" s="3">
        <v>134887.36240000001</v>
      </c>
      <c r="H120" s="3">
        <v>11227776.8577</v>
      </c>
      <c r="I120" s="3">
        <v>2671280.8325</v>
      </c>
      <c r="J120" s="3">
        <v>2041413.9741</v>
      </c>
      <c r="K120" s="3">
        <v>27777971.0858</v>
      </c>
      <c r="L120" s="4">
        <f t="shared" si="5"/>
        <v>136675213.53</v>
      </c>
      <c r="M120" s="7"/>
      <c r="N120" s="156"/>
      <c r="O120" s="148"/>
      <c r="P120" s="8">
        <v>14</v>
      </c>
      <c r="Q120" s="3" t="s">
        <v>547</v>
      </c>
      <c r="R120" s="3">
        <v>72306987.129099995</v>
      </c>
      <c r="S120" s="3">
        <v>0</v>
      </c>
      <c r="T120" s="3">
        <v>105075.42419999999</v>
      </c>
      <c r="U120" s="3">
        <v>8746285.7555</v>
      </c>
      <c r="V120" s="3">
        <v>2080891.5060000001</v>
      </c>
      <c r="W120" s="3">
        <v>1590233.7737</v>
      </c>
      <c r="X120" s="3">
        <v>24771095.576900002</v>
      </c>
      <c r="Y120" s="121">
        <f t="shared" si="6"/>
        <v>109600569.1654</v>
      </c>
    </row>
    <row r="121" spans="1:25" ht="25" customHeight="1" x14ac:dyDescent="0.25">
      <c r="A121" s="151"/>
      <c r="B121" s="149"/>
      <c r="C121" s="1">
        <v>20</v>
      </c>
      <c r="D121" s="3" t="s">
        <v>168</v>
      </c>
      <c r="E121" s="3">
        <v>103864970.7763</v>
      </c>
      <c r="F121" s="3">
        <v>0</v>
      </c>
      <c r="G121" s="3">
        <v>150935.01060000001</v>
      </c>
      <c r="H121" s="3">
        <v>12563553.6823</v>
      </c>
      <c r="I121" s="3">
        <v>2989085.0668000001</v>
      </c>
      <c r="J121" s="3">
        <v>2284282.4876999999</v>
      </c>
      <c r="K121" s="3">
        <v>32872020.862100001</v>
      </c>
      <c r="L121" s="4">
        <f t="shared" si="5"/>
        <v>154724847.8858</v>
      </c>
      <c r="M121" s="7"/>
      <c r="N121" s="156"/>
      <c r="O121" s="148"/>
      <c r="P121" s="8">
        <v>15</v>
      </c>
      <c r="Q121" s="3" t="s">
        <v>548</v>
      </c>
      <c r="R121" s="3">
        <v>82562550.560599998</v>
      </c>
      <c r="S121" s="3">
        <v>0</v>
      </c>
      <c r="T121" s="3">
        <v>119978.6545</v>
      </c>
      <c r="U121" s="3">
        <v>9986803.3309000004</v>
      </c>
      <c r="V121" s="3">
        <v>2376031.9298999999</v>
      </c>
      <c r="W121" s="3">
        <v>1815782.4238</v>
      </c>
      <c r="X121" s="3">
        <v>27062312.695500001</v>
      </c>
      <c r="Y121" s="121">
        <f t="shared" si="6"/>
        <v>123923459.5952</v>
      </c>
    </row>
    <row r="122" spans="1:25" ht="25" customHeight="1" x14ac:dyDescent="0.3">
      <c r="A122" s="1"/>
      <c r="B122" s="152" t="s">
        <v>815</v>
      </c>
      <c r="C122" s="153"/>
      <c r="D122" s="154"/>
      <c r="E122" s="10">
        <f>SUM(E102:E121)</f>
        <v>2435022827.4726</v>
      </c>
      <c r="F122" s="10">
        <f t="shared" ref="F122:L122" si="11">SUM(F102:F121)</f>
        <v>0</v>
      </c>
      <c r="G122" s="10">
        <f t="shared" si="11"/>
        <v>3538538.4843000001</v>
      </c>
      <c r="H122" s="10">
        <f t="shared" si="11"/>
        <v>294541458.79889995</v>
      </c>
      <c r="I122" s="10">
        <f t="shared" si="11"/>
        <v>70076468.674800009</v>
      </c>
      <c r="J122" s="10">
        <f t="shared" si="11"/>
        <v>53552992.509000003</v>
      </c>
      <c r="K122" s="10">
        <f t="shared" si="11"/>
        <v>711697089.16420019</v>
      </c>
      <c r="L122" s="10">
        <f t="shared" si="11"/>
        <v>3568429375.1037998</v>
      </c>
      <c r="M122" s="7"/>
      <c r="N122" s="157"/>
      <c r="O122" s="149"/>
      <c r="P122" s="8">
        <v>16</v>
      </c>
      <c r="Q122" s="3" t="s">
        <v>549</v>
      </c>
      <c r="R122" s="3">
        <v>99929256.103200004</v>
      </c>
      <c r="S122" s="3">
        <v>0</v>
      </c>
      <c r="T122" s="3">
        <v>145215.6893</v>
      </c>
      <c r="U122" s="3">
        <v>12087487.861400001</v>
      </c>
      <c r="V122" s="3">
        <v>2875820.8366999999</v>
      </c>
      <c r="W122" s="3">
        <v>2197725.0657000002</v>
      </c>
      <c r="X122" s="3">
        <v>28261459.328299999</v>
      </c>
      <c r="Y122" s="121">
        <f t="shared" si="6"/>
        <v>145496964.88459998</v>
      </c>
    </row>
    <row r="123" spans="1:25" ht="25" customHeight="1" x14ac:dyDescent="0.3">
      <c r="A123" s="151">
        <v>6</v>
      </c>
      <c r="B123" s="147" t="s">
        <v>28</v>
      </c>
      <c r="C123" s="1">
        <v>1</v>
      </c>
      <c r="D123" s="3" t="s">
        <v>169</v>
      </c>
      <c r="E123" s="3">
        <v>117946386.8214</v>
      </c>
      <c r="F123" s="3">
        <v>0</v>
      </c>
      <c r="G123" s="3">
        <v>171397.91219999999</v>
      </c>
      <c r="H123" s="3">
        <v>14266848.1143</v>
      </c>
      <c r="I123" s="3">
        <v>3394328.0482000001</v>
      </c>
      <c r="J123" s="3">
        <v>2593972.3843999999</v>
      </c>
      <c r="K123" s="3">
        <v>33484799.7491</v>
      </c>
      <c r="L123" s="4">
        <f t="shared" si="5"/>
        <v>171857733.02960002</v>
      </c>
      <c r="M123" s="7"/>
      <c r="N123" s="14"/>
      <c r="O123" s="152" t="s">
        <v>833</v>
      </c>
      <c r="P123" s="153"/>
      <c r="Q123" s="154"/>
      <c r="R123" s="10">
        <f>SUM(R107:R122)</f>
        <v>1636528475.1741998</v>
      </c>
      <c r="S123" s="10">
        <f t="shared" ref="S123:X123" si="12">SUM(S107:S122)</f>
        <v>0</v>
      </c>
      <c r="T123" s="10">
        <f t="shared" si="12"/>
        <v>2378178.5224000001</v>
      </c>
      <c r="U123" s="10">
        <f t="shared" si="12"/>
        <v>197955222.02309999</v>
      </c>
      <c r="V123" s="10">
        <f t="shared" si="12"/>
        <v>47096945.101399995</v>
      </c>
      <c r="W123" s="10">
        <f t="shared" si="12"/>
        <v>35991858.549500003</v>
      </c>
      <c r="X123" s="10">
        <f t="shared" si="12"/>
        <v>490288450.70779997</v>
      </c>
      <c r="Y123" s="5">
        <f t="shared" si="6"/>
        <v>2410239130.0783997</v>
      </c>
    </row>
    <row r="124" spans="1:25" ht="25" customHeight="1" x14ac:dyDescent="0.25">
      <c r="A124" s="151"/>
      <c r="B124" s="148"/>
      <c r="C124" s="1">
        <v>2</v>
      </c>
      <c r="D124" s="3" t="s">
        <v>170</v>
      </c>
      <c r="E124" s="3">
        <v>135403063.59</v>
      </c>
      <c r="F124" s="3">
        <v>0</v>
      </c>
      <c r="G124" s="3">
        <v>196765.69190000001</v>
      </c>
      <c r="H124" s="3">
        <v>16378415.604800001</v>
      </c>
      <c r="I124" s="3">
        <v>3896706.1979999999</v>
      </c>
      <c r="J124" s="3">
        <v>2977893.7463000002</v>
      </c>
      <c r="K124" s="3">
        <v>39141181.8508</v>
      </c>
      <c r="L124" s="4">
        <f t="shared" si="5"/>
        <v>197994026.68180007</v>
      </c>
      <c r="M124" s="7"/>
      <c r="N124" s="155">
        <v>24</v>
      </c>
      <c r="O124" s="147" t="s">
        <v>46</v>
      </c>
      <c r="P124" s="8">
        <v>1</v>
      </c>
      <c r="Q124" s="3" t="s">
        <v>550</v>
      </c>
      <c r="R124" s="3">
        <v>140231961.57120001</v>
      </c>
      <c r="S124" s="3">
        <v>0</v>
      </c>
      <c r="T124" s="3">
        <v>203782.9737</v>
      </c>
      <c r="U124" s="3">
        <v>16962521.281300001</v>
      </c>
      <c r="V124" s="3">
        <v>4035674.9643000001</v>
      </c>
      <c r="W124" s="3">
        <v>3084094.7784000002</v>
      </c>
      <c r="X124" s="3">
        <v>238743139.18759999</v>
      </c>
      <c r="Y124" s="121">
        <f t="shared" si="6"/>
        <v>403261174.75650001</v>
      </c>
    </row>
    <row r="125" spans="1:25" ht="25" customHeight="1" x14ac:dyDescent="0.25">
      <c r="A125" s="151"/>
      <c r="B125" s="148"/>
      <c r="C125" s="1">
        <v>3</v>
      </c>
      <c r="D125" s="3" t="s">
        <v>171</v>
      </c>
      <c r="E125" s="3">
        <v>90110882.644099995</v>
      </c>
      <c r="F125" s="3">
        <v>0</v>
      </c>
      <c r="G125" s="3">
        <v>130947.777</v>
      </c>
      <c r="H125" s="3">
        <v>10899852.9822</v>
      </c>
      <c r="I125" s="3">
        <v>2593262.1139000002</v>
      </c>
      <c r="J125" s="3">
        <v>1981791.4513000001</v>
      </c>
      <c r="K125" s="3">
        <v>26331542.2366</v>
      </c>
      <c r="L125" s="4">
        <f t="shared" si="5"/>
        <v>132048279.20509999</v>
      </c>
      <c r="M125" s="7"/>
      <c r="N125" s="156"/>
      <c r="O125" s="148"/>
      <c r="P125" s="8">
        <v>2</v>
      </c>
      <c r="Q125" s="3" t="s">
        <v>551</v>
      </c>
      <c r="R125" s="3">
        <v>180249652.2899</v>
      </c>
      <c r="S125" s="3">
        <v>0</v>
      </c>
      <c r="T125" s="3">
        <v>261936.07889999999</v>
      </c>
      <c r="U125" s="3">
        <v>21803079.1886</v>
      </c>
      <c r="V125" s="3">
        <v>5187326.7757000001</v>
      </c>
      <c r="W125" s="3">
        <v>3964196.2160999998</v>
      </c>
      <c r="X125" s="3">
        <v>253624001.90239999</v>
      </c>
      <c r="Y125" s="121">
        <f t="shared" si="6"/>
        <v>465090192.45160002</v>
      </c>
    </row>
    <row r="126" spans="1:25" ht="25" customHeight="1" x14ac:dyDescent="0.25">
      <c r="A126" s="151"/>
      <c r="B126" s="148"/>
      <c r="C126" s="1">
        <v>4</v>
      </c>
      <c r="D126" s="3" t="s">
        <v>172</v>
      </c>
      <c r="E126" s="3">
        <v>111110789.2687</v>
      </c>
      <c r="F126" s="3">
        <v>0</v>
      </c>
      <c r="G126" s="3">
        <v>161464.52489999999</v>
      </c>
      <c r="H126" s="3">
        <v>13440011.153200001</v>
      </c>
      <c r="I126" s="3">
        <v>3197609.3429999999</v>
      </c>
      <c r="J126" s="3">
        <v>2443638.3914999999</v>
      </c>
      <c r="K126" s="3">
        <v>29892272.2097</v>
      </c>
      <c r="L126" s="4">
        <f t="shared" si="5"/>
        <v>160245784.891</v>
      </c>
      <c r="M126" s="7"/>
      <c r="N126" s="156"/>
      <c r="O126" s="148"/>
      <c r="P126" s="8">
        <v>3</v>
      </c>
      <c r="Q126" s="3" t="s">
        <v>552</v>
      </c>
      <c r="R126" s="3">
        <v>290686937.15369999</v>
      </c>
      <c r="S126" s="3">
        <v>0</v>
      </c>
      <c r="T126" s="3">
        <v>422421.87729999999</v>
      </c>
      <c r="U126" s="3">
        <v>35161622.9454</v>
      </c>
      <c r="V126" s="3">
        <v>8365553.6267999997</v>
      </c>
      <c r="W126" s="3">
        <v>6393022.3536999999</v>
      </c>
      <c r="X126" s="3">
        <v>293029683.56349999</v>
      </c>
      <c r="Y126" s="121">
        <f t="shared" si="6"/>
        <v>634059241.52040005</v>
      </c>
    </row>
    <row r="127" spans="1:25" ht="25" customHeight="1" x14ac:dyDescent="0.25">
      <c r="A127" s="151"/>
      <c r="B127" s="148"/>
      <c r="C127" s="1">
        <v>5</v>
      </c>
      <c r="D127" s="3" t="s">
        <v>173</v>
      </c>
      <c r="E127" s="3">
        <v>116767752.4272</v>
      </c>
      <c r="F127" s="3">
        <v>0</v>
      </c>
      <c r="G127" s="3">
        <v>169685.1385</v>
      </c>
      <c r="H127" s="3">
        <v>14124279.966700001</v>
      </c>
      <c r="I127" s="3">
        <v>3360408.6387999998</v>
      </c>
      <c r="J127" s="3">
        <v>2568050.9029999999</v>
      </c>
      <c r="K127" s="3">
        <v>33144718.471500002</v>
      </c>
      <c r="L127" s="4">
        <f t="shared" si="5"/>
        <v>170134895.54570001</v>
      </c>
      <c r="M127" s="7"/>
      <c r="N127" s="156"/>
      <c r="O127" s="148"/>
      <c r="P127" s="8">
        <v>4</v>
      </c>
      <c r="Q127" s="3" t="s">
        <v>553</v>
      </c>
      <c r="R127" s="3">
        <v>113613101.61830001</v>
      </c>
      <c r="S127" s="3">
        <v>0</v>
      </c>
      <c r="T127" s="3">
        <v>165100.8475</v>
      </c>
      <c r="U127" s="3">
        <v>13742691.982899999</v>
      </c>
      <c r="V127" s="3">
        <v>3269622.3078000001</v>
      </c>
      <c r="W127" s="3">
        <v>2498671.2696000002</v>
      </c>
      <c r="X127" s="3">
        <v>229331789.78740001</v>
      </c>
      <c r="Y127" s="121">
        <f t="shared" si="6"/>
        <v>362620977.81349999</v>
      </c>
    </row>
    <row r="128" spans="1:25" ht="25" customHeight="1" x14ac:dyDescent="0.25">
      <c r="A128" s="151"/>
      <c r="B128" s="148"/>
      <c r="C128" s="1">
        <v>6</v>
      </c>
      <c r="D128" s="3" t="s">
        <v>174</v>
      </c>
      <c r="E128" s="3">
        <v>114800826.99860001</v>
      </c>
      <c r="F128" s="3">
        <v>0</v>
      </c>
      <c r="G128" s="3">
        <v>166826.8321</v>
      </c>
      <c r="H128" s="3">
        <v>13886359.780300001</v>
      </c>
      <c r="I128" s="3">
        <v>3303803.3426999999</v>
      </c>
      <c r="J128" s="3">
        <v>2524792.6872999999</v>
      </c>
      <c r="K128" s="3">
        <v>33624005.3785</v>
      </c>
      <c r="L128" s="4">
        <f t="shared" si="5"/>
        <v>168306615.01950002</v>
      </c>
      <c r="M128" s="7"/>
      <c r="N128" s="156"/>
      <c r="O128" s="148"/>
      <c r="P128" s="8">
        <v>5</v>
      </c>
      <c r="Q128" s="3" t="s">
        <v>554</v>
      </c>
      <c r="R128" s="3">
        <v>95519768.169599995</v>
      </c>
      <c r="S128" s="3">
        <v>0</v>
      </c>
      <c r="T128" s="3">
        <v>138807.8879</v>
      </c>
      <c r="U128" s="3">
        <v>11554114.213400001</v>
      </c>
      <c r="V128" s="3">
        <v>2748922.0907999999</v>
      </c>
      <c r="W128" s="3">
        <v>2100748.0388000002</v>
      </c>
      <c r="X128" s="3">
        <v>222640094.86000001</v>
      </c>
      <c r="Y128" s="121">
        <f t="shared" si="6"/>
        <v>334702455.26050001</v>
      </c>
    </row>
    <row r="129" spans="1:25" ht="25" customHeight="1" x14ac:dyDescent="0.25">
      <c r="A129" s="151"/>
      <c r="B129" s="148"/>
      <c r="C129" s="1">
        <v>7</v>
      </c>
      <c r="D129" s="3" t="s">
        <v>175</v>
      </c>
      <c r="E129" s="3">
        <v>158605195.14820001</v>
      </c>
      <c r="F129" s="3">
        <v>0</v>
      </c>
      <c r="G129" s="3">
        <v>230482.67989999999</v>
      </c>
      <c r="H129" s="3">
        <v>19184955.896499999</v>
      </c>
      <c r="I129" s="3">
        <v>4564430.3059999999</v>
      </c>
      <c r="J129" s="3">
        <v>3488173.7993999999</v>
      </c>
      <c r="K129" s="3">
        <v>42404315.812299997</v>
      </c>
      <c r="L129" s="4">
        <f t="shared" si="5"/>
        <v>228477553.64229998</v>
      </c>
      <c r="M129" s="7"/>
      <c r="N129" s="156"/>
      <c r="O129" s="148"/>
      <c r="P129" s="8">
        <v>6</v>
      </c>
      <c r="Q129" s="3" t="s">
        <v>555</v>
      </c>
      <c r="R129" s="3">
        <v>106787576.7659</v>
      </c>
      <c r="S129" s="3">
        <v>0</v>
      </c>
      <c r="T129" s="3">
        <v>155182.09760000001</v>
      </c>
      <c r="U129" s="3">
        <v>12917073.4201</v>
      </c>
      <c r="V129" s="3">
        <v>3073193.4803999998</v>
      </c>
      <c r="W129" s="3">
        <v>2348558.8037</v>
      </c>
      <c r="X129" s="3">
        <v>224215435.24649999</v>
      </c>
      <c r="Y129" s="121">
        <f t="shared" si="6"/>
        <v>349497019.81419998</v>
      </c>
    </row>
    <row r="130" spans="1:25" ht="25" customHeight="1" x14ac:dyDescent="0.25">
      <c r="A130" s="151"/>
      <c r="B130" s="149"/>
      <c r="C130" s="1">
        <v>8</v>
      </c>
      <c r="D130" s="3" t="s">
        <v>176</v>
      </c>
      <c r="E130" s="3">
        <v>146398523.8344</v>
      </c>
      <c r="F130" s="3">
        <v>0</v>
      </c>
      <c r="G130" s="3">
        <v>212744.12909999999</v>
      </c>
      <c r="H130" s="3">
        <v>17708431.4322</v>
      </c>
      <c r="I130" s="3">
        <v>4213139.7922999999</v>
      </c>
      <c r="J130" s="3">
        <v>3219714.8059</v>
      </c>
      <c r="K130" s="3">
        <v>44656765.125600003</v>
      </c>
      <c r="L130" s="4">
        <f t="shared" si="5"/>
        <v>216409319.11949998</v>
      </c>
      <c r="M130" s="7"/>
      <c r="N130" s="156"/>
      <c r="O130" s="148"/>
      <c r="P130" s="8">
        <v>7</v>
      </c>
      <c r="Q130" s="3" t="s">
        <v>556</v>
      </c>
      <c r="R130" s="3">
        <v>98047310.239999995</v>
      </c>
      <c r="S130" s="3">
        <v>0</v>
      </c>
      <c r="T130" s="3">
        <v>142480.87400000001</v>
      </c>
      <c r="U130" s="3">
        <v>11859846.841499999</v>
      </c>
      <c r="V130" s="3">
        <v>2821661.1307000001</v>
      </c>
      <c r="W130" s="3">
        <v>2156335.7894000001</v>
      </c>
      <c r="X130" s="3">
        <v>220253418.65939999</v>
      </c>
      <c r="Y130" s="121">
        <f t="shared" si="6"/>
        <v>335281053.53499997</v>
      </c>
    </row>
    <row r="131" spans="1:25" ht="25" customHeight="1" x14ac:dyDescent="0.3">
      <c r="A131" s="1"/>
      <c r="B131" s="152" t="s">
        <v>816</v>
      </c>
      <c r="C131" s="153"/>
      <c r="D131" s="154"/>
      <c r="E131" s="10">
        <f>SUM(E123:E130)</f>
        <v>991143420.73259997</v>
      </c>
      <c r="F131" s="10">
        <f t="shared" ref="F131:L131" si="13">SUM(F123:F130)</f>
        <v>0</v>
      </c>
      <c r="G131" s="10">
        <f t="shared" si="13"/>
        <v>1440314.6856</v>
      </c>
      <c r="H131" s="10">
        <f t="shared" si="13"/>
        <v>119889154.9302</v>
      </c>
      <c r="I131" s="10">
        <f t="shared" si="13"/>
        <v>28523687.782900006</v>
      </c>
      <c r="J131" s="10">
        <f t="shared" si="13"/>
        <v>21798028.169100001</v>
      </c>
      <c r="K131" s="10">
        <f t="shared" si="13"/>
        <v>282679600.83410001</v>
      </c>
      <c r="L131" s="10">
        <f t="shared" si="13"/>
        <v>1445474207.1345</v>
      </c>
      <c r="M131" s="7"/>
      <c r="N131" s="156"/>
      <c r="O131" s="148"/>
      <c r="P131" s="8">
        <v>8</v>
      </c>
      <c r="Q131" s="3" t="s">
        <v>557</v>
      </c>
      <c r="R131" s="3">
        <v>118283649.0695</v>
      </c>
      <c r="S131" s="3">
        <v>0</v>
      </c>
      <c r="T131" s="3">
        <v>171888.01670000001</v>
      </c>
      <c r="U131" s="3">
        <v>14307643.5079</v>
      </c>
      <c r="V131" s="3">
        <v>3404033.9726</v>
      </c>
      <c r="W131" s="3">
        <v>2601389.7286999999</v>
      </c>
      <c r="X131" s="3">
        <v>227315000.9339</v>
      </c>
      <c r="Y131" s="121">
        <f t="shared" si="6"/>
        <v>366083605.22930002</v>
      </c>
    </row>
    <row r="132" spans="1:25" ht="25" customHeight="1" x14ac:dyDescent="0.25">
      <c r="A132" s="151">
        <v>7</v>
      </c>
      <c r="B132" s="147" t="s">
        <v>29</v>
      </c>
      <c r="C132" s="1">
        <v>1</v>
      </c>
      <c r="D132" s="3" t="s">
        <v>177</v>
      </c>
      <c r="E132" s="3">
        <v>116653049.4111</v>
      </c>
      <c r="F132" s="3">
        <v>-6066891.2400000002</v>
      </c>
      <c r="G132" s="3">
        <v>169518.45379999999</v>
      </c>
      <c r="H132" s="3">
        <v>14110405.438200001</v>
      </c>
      <c r="I132" s="3">
        <v>3357107.6502999999</v>
      </c>
      <c r="J132" s="3">
        <v>2565528.2615</v>
      </c>
      <c r="K132" s="3">
        <v>32126884.822900001</v>
      </c>
      <c r="L132" s="4">
        <f t="shared" si="5"/>
        <v>162915602.7978</v>
      </c>
      <c r="M132" s="7"/>
      <c r="N132" s="156"/>
      <c r="O132" s="148"/>
      <c r="P132" s="8">
        <v>9</v>
      </c>
      <c r="Q132" s="3" t="s">
        <v>558</v>
      </c>
      <c r="R132" s="3">
        <v>78982318.453999996</v>
      </c>
      <c r="S132" s="3">
        <v>0</v>
      </c>
      <c r="T132" s="3">
        <v>114775.9152</v>
      </c>
      <c r="U132" s="3">
        <v>9553736.8414999992</v>
      </c>
      <c r="V132" s="3">
        <v>2272997.9786999999</v>
      </c>
      <c r="W132" s="3">
        <v>1737043.0621</v>
      </c>
      <c r="X132" s="3">
        <v>216009671.6521</v>
      </c>
      <c r="Y132" s="121">
        <f t="shared" si="6"/>
        <v>308670543.90359998</v>
      </c>
    </row>
    <row r="133" spans="1:25" ht="25" customHeight="1" x14ac:dyDescent="0.25">
      <c r="A133" s="151"/>
      <c r="B133" s="148"/>
      <c r="C133" s="1">
        <v>2</v>
      </c>
      <c r="D133" s="3" t="s">
        <v>178</v>
      </c>
      <c r="E133" s="3">
        <v>102928665.5853</v>
      </c>
      <c r="F133" s="3">
        <v>-6066891.2400000002</v>
      </c>
      <c r="G133" s="3">
        <v>149574.386</v>
      </c>
      <c r="H133" s="3">
        <v>12450297.784299999</v>
      </c>
      <c r="I133" s="3">
        <v>2962139.5447</v>
      </c>
      <c r="J133" s="3">
        <v>2263690.5062000002</v>
      </c>
      <c r="K133" s="3">
        <v>27920909.872400001</v>
      </c>
      <c r="L133" s="4">
        <f t="shared" si="5"/>
        <v>142608386.43889999</v>
      </c>
      <c r="M133" s="7"/>
      <c r="N133" s="156"/>
      <c r="O133" s="148"/>
      <c r="P133" s="8">
        <v>10</v>
      </c>
      <c r="Q133" s="3" t="s">
        <v>559</v>
      </c>
      <c r="R133" s="3">
        <v>134672805.1072</v>
      </c>
      <c r="S133" s="3">
        <v>0</v>
      </c>
      <c r="T133" s="3">
        <v>195704.49129999999</v>
      </c>
      <c r="U133" s="3">
        <v>16290083.2096</v>
      </c>
      <c r="V133" s="3">
        <v>3875690.4049999998</v>
      </c>
      <c r="W133" s="3">
        <v>2961833.3108000001</v>
      </c>
      <c r="X133" s="3">
        <v>236614826.51089999</v>
      </c>
      <c r="Y133" s="121">
        <f t="shared" si="6"/>
        <v>394610943.03479993</v>
      </c>
    </row>
    <row r="134" spans="1:25" ht="25" customHeight="1" x14ac:dyDescent="0.25">
      <c r="A134" s="151"/>
      <c r="B134" s="148"/>
      <c r="C134" s="1">
        <v>3</v>
      </c>
      <c r="D134" s="3" t="s">
        <v>179</v>
      </c>
      <c r="E134" s="3">
        <v>99665549.708000004</v>
      </c>
      <c r="F134" s="3">
        <v>-6066891.2400000002</v>
      </c>
      <c r="G134" s="3">
        <v>144832.47519999999</v>
      </c>
      <c r="H134" s="3">
        <v>12055589.817</v>
      </c>
      <c r="I134" s="3">
        <v>2868231.7444000002</v>
      </c>
      <c r="J134" s="3">
        <v>2191925.4213</v>
      </c>
      <c r="K134" s="3">
        <v>26675693.279300001</v>
      </c>
      <c r="L134" s="4">
        <f t="shared" si="5"/>
        <v>137534931.20519999</v>
      </c>
      <c r="M134" s="7"/>
      <c r="N134" s="156"/>
      <c r="O134" s="148"/>
      <c r="P134" s="8">
        <v>11</v>
      </c>
      <c r="Q134" s="3" t="s">
        <v>560</v>
      </c>
      <c r="R134" s="3">
        <v>116417977.7631</v>
      </c>
      <c r="S134" s="3">
        <v>0</v>
      </c>
      <c r="T134" s="3">
        <v>169176.8512</v>
      </c>
      <c r="U134" s="3">
        <v>14081971.0657</v>
      </c>
      <c r="V134" s="3">
        <v>3350342.6250999998</v>
      </c>
      <c r="W134" s="3">
        <v>2560358.3755999999</v>
      </c>
      <c r="X134" s="3">
        <v>229001865.14359999</v>
      </c>
      <c r="Y134" s="121">
        <f t="shared" si="6"/>
        <v>365581691.82429999</v>
      </c>
    </row>
    <row r="135" spans="1:25" ht="25" customHeight="1" x14ac:dyDescent="0.25">
      <c r="A135" s="151"/>
      <c r="B135" s="148"/>
      <c r="C135" s="1">
        <v>4</v>
      </c>
      <c r="D135" s="3" t="s">
        <v>180</v>
      </c>
      <c r="E135" s="3">
        <v>118152206.4313</v>
      </c>
      <c r="F135" s="3">
        <v>-6066891.2400000002</v>
      </c>
      <c r="G135" s="3">
        <v>171697.0062</v>
      </c>
      <c r="H135" s="3">
        <v>14291744.1471</v>
      </c>
      <c r="I135" s="3">
        <v>3400251.2418</v>
      </c>
      <c r="J135" s="3">
        <v>2598498.9358000001</v>
      </c>
      <c r="K135" s="3">
        <v>33775777.826099999</v>
      </c>
      <c r="L135" s="4">
        <f t="shared" si="5"/>
        <v>166323284.34830001</v>
      </c>
      <c r="M135" s="7"/>
      <c r="N135" s="156"/>
      <c r="O135" s="148"/>
      <c r="P135" s="8">
        <v>12</v>
      </c>
      <c r="Q135" s="3" t="s">
        <v>561</v>
      </c>
      <c r="R135" s="3">
        <v>160068945.1821</v>
      </c>
      <c r="S135" s="3">
        <v>0</v>
      </c>
      <c r="T135" s="3">
        <v>232609.7794</v>
      </c>
      <c r="U135" s="3">
        <v>19362011.760400001</v>
      </c>
      <c r="V135" s="3">
        <v>4606554.9349999996</v>
      </c>
      <c r="W135" s="3">
        <v>3520365.7746000001</v>
      </c>
      <c r="X135" s="3">
        <v>243767021.89179999</v>
      </c>
      <c r="Y135" s="121">
        <f t="shared" si="6"/>
        <v>431557509.3233</v>
      </c>
    </row>
    <row r="136" spans="1:25" ht="25" customHeight="1" x14ac:dyDescent="0.25">
      <c r="A136" s="151"/>
      <c r="B136" s="148"/>
      <c r="C136" s="1">
        <v>5</v>
      </c>
      <c r="D136" s="3" t="s">
        <v>181</v>
      </c>
      <c r="E136" s="3">
        <v>153343168.20410001</v>
      </c>
      <c r="F136" s="3">
        <v>-6066891.2400000002</v>
      </c>
      <c r="G136" s="3">
        <v>222835.9816</v>
      </c>
      <c r="H136" s="3">
        <v>18548458.745499998</v>
      </c>
      <c r="I136" s="3">
        <v>4412996.7087000003</v>
      </c>
      <c r="J136" s="3">
        <v>3372447.0446000001</v>
      </c>
      <c r="K136" s="3">
        <v>44079450.5788</v>
      </c>
      <c r="L136" s="4">
        <f t="shared" si="5"/>
        <v>217912466.02329999</v>
      </c>
      <c r="M136" s="7"/>
      <c r="N136" s="156"/>
      <c r="O136" s="148"/>
      <c r="P136" s="8">
        <v>13</v>
      </c>
      <c r="Q136" s="3" t="s">
        <v>562</v>
      </c>
      <c r="R136" s="3">
        <v>173184255.90099999</v>
      </c>
      <c r="S136" s="3">
        <v>0</v>
      </c>
      <c r="T136" s="3">
        <v>251668.7513</v>
      </c>
      <c r="U136" s="3">
        <v>20948445.6567</v>
      </c>
      <c r="V136" s="3">
        <v>4983994.7892000005</v>
      </c>
      <c r="W136" s="3">
        <v>3808808.3012000001</v>
      </c>
      <c r="X136" s="3">
        <v>252381838.93779999</v>
      </c>
      <c r="Y136" s="121">
        <f t="shared" si="6"/>
        <v>455559012.33720005</v>
      </c>
    </row>
    <row r="137" spans="1:25" ht="25" customHeight="1" x14ac:dyDescent="0.25">
      <c r="A137" s="151"/>
      <c r="B137" s="148"/>
      <c r="C137" s="1">
        <v>6</v>
      </c>
      <c r="D137" s="3" t="s">
        <v>182</v>
      </c>
      <c r="E137" s="3">
        <v>125283290.36589999</v>
      </c>
      <c r="F137" s="3">
        <v>-6066891.2400000002</v>
      </c>
      <c r="G137" s="3">
        <v>182059.7899</v>
      </c>
      <c r="H137" s="3">
        <v>15154323.2742</v>
      </c>
      <c r="I137" s="3">
        <v>3605473.6217</v>
      </c>
      <c r="J137" s="3">
        <v>2755331.5044</v>
      </c>
      <c r="K137" s="3">
        <v>32971080.334899999</v>
      </c>
      <c r="L137" s="4">
        <f t="shared" ref="L137:L200" si="14">E137+F137+G137+H137+I137+J137+K137</f>
        <v>173884667.65099999</v>
      </c>
      <c r="M137" s="7"/>
      <c r="N137" s="156"/>
      <c r="O137" s="148"/>
      <c r="P137" s="8">
        <v>14</v>
      </c>
      <c r="Q137" s="3" t="s">
        <v>563</v>
      </c>
      <c r="R137" s="3">
        <v>93227762.712200001</v>
      </c>
      <c r="S137" s="3">
        <v>0</v>
      </c>
      <c r="T137" s="3">
        <v>135477.1801</v>
      </c>
      <c r="U137" s="3">
        <v>11276872.200099999</v>
      </c>
      <c r="V137" s="3">
        <v>2682961.4571000002</v>
      </c>
      <c r="W137" s="3">
        <v>2050340.4</v>
      </c>
      <c r="X137" s="3">
        <v>222114007.7771</v>
      </c>
      <c r="Y137" s="121">
        <f t="shared" ref="Y137:Y200" si="15">R137+S137+T137+U137+V137+W137+X137</f>
        <v>331487421.72659999</v>
      </c>
    </row>
    <row r="138" spans="1:25" ht="25" customHeight="1" x14ac:dyDescent="0.25">
      <c r="A138" s="151"/>
      <c r="B138" s="148"/>
      <c r="C138" s="1">
        <v>7</v>
      </c>
      <c r="D138" s="3" t="s">
        <v>183</v>
      </c>
      <c r="E138" s="3">
        <v>118842895.91500001</v>
      </c>
      <c r="F138" s="3">
        <v>-6066891.2400000002</v>
      </c>
      <c r="G138" s="3">
        <v>172700.70569999999</v>
      </c>
      <c r="H138" s="3">
        <v>14375290.258400001</v>
      </c>
      <c r="I138" s="3">
        <v>3420128.2957000001</v>
      </c>
      <c r="J138" s="3">
        <v>2613689.1379</v>
      </c>
      <c r="K138" s="3">
        <v>31115536.342399999</v>
      </c>
      <c r="L138" s="4">
        <f t="shared" si="14"/>
        <v>164473349.41510001</v>
      </c>
      <c r="M138" s="7"/>
      <c r="N138" s="156"/>
      <c r="O138" s="148"/>
      <c r="P138" s="8">
        <v>15</v>
      </c>
      <c r="Q138" s="3" t="s">
        <v>564</v>
      </c>
      <c r="R138" s="3">
        <v>112494268.2942</v>
      </c>
      <c r="S138" s="3">
        <v>0</v>
      </c>
      <c r="T138" s="3">
        <v>163474.97570000001</v>
      </c>
      <c r="U138" s="3">
        <v>13607357.399700001</v>
      </c>
      <c r="V138" s="3">
        <v>3237423.8875000002</v>
      </c>
      <c r="W138" s="3">
        <v>2474064.9818000002</v>
      </c>
      <c r="X138" s="3">
        <v>229302182.86759999</v>
      </c>
      <c r="Y138" s="121">
        <f t="shared" si="15"/>
        <v>361278772.40649998</v>
      </c>
    </row>
    <row r="139" spans="1:25" ht="25" customHeight="1" x14ac:dyDescent="0.25">
      <c r="A139" s="151"/>
      <c r="B139" s="148"/>
      <c r="C139" s="1">
        <v>8</v>
      </c>
      <c r="D139" s="3" t="s">
        <v>184</v>
      </c>
      <c r="E139" s="3">
        <v>102127939.942</v>
      </c>
      <c r="F139" s="3">
        <v>-6066891.2400000002</v>
      </c>
      <c r="G139" s="3">
        <v>148410.7836</v>
      </c>
      <c r="H139" s="3">
        <v>12353441.649599999</v>
      </c>
      <c r="I139" s="3">
        <v>2939095.8078000001</v>
      </c>
      <c r="J139" s="3">
        <v>2246080.2999</v>
      </c>
      <c r="K139" s="3">
        <v>28360499.609000001</v>
      </c>
      <c r="L139" s="4">
        <f t="shared" si="14"/>
        <v>142108576.85190001</v>
      </c>
      <c r="M139" s="7"/>
      <c r="N139" s="156"/>
      <c r="O139" s="148"/>
      <c r="P139" s="8">
        <v>16</v>
      </c>
      <c r="Q139" s="3" t="s">
        <v>565</v>
      </c>
      <c r="R139" s="3">
        <v>168412371.3163</v>
      </c>
      <c r="S139" s="3">
        <v>0</v>
      </c>
      <c r="T139" s="3">
        <v>244734.3205</v>
      </c>
      <c r="U139" s="3">
        <v>20371236.3464</v>
      </c>
      <c r="V139" s="3">
        <v>4846666.7867999999</v>
      </c>
      <c r="W139" s="3">
        <v>3703861.1538999998</v>
      </c>
      <c r="X139" s="3">
        <v>250232084.47839999</v>
      </c>
      <c r="Y139" s="121">
        <f t="shared" si="15"/>
        <v>447810954.4023</v>
      </c>
    </row>
    <row r="140" spans="1:25" ht="25" customHeight="1" x14ac:dyDescent="0.25">
      <c r="A140" s="151"/>
      <c r="B140" s="148"/>
      <c r="C140" s="1">
        <v>9</v>
      </c>
      <c r="D140" s="3" t="s">
        <v>185</v>
      </c>
      <c r="E140" s="3">
        <v>129013928.8343</v>
      </c>
      <c r="F140" s="3">
        <v>-6066891.2400000002</v>
      </c>
      <c r="G140" s="3">
        <v>187481.0975</v>
      </c>
      <c r="H140" s="3">
        <v>15605582.9849</v>
      </c>
      <c r="I140" s="3">
        <v>3712836.0525000002</v>
      </c>
      <c r="J140" s="3">
        <v>2837378.7245</v>
      </c>
      <c r="K140" s="3">
        <v>35169626.467</v>
      </c>
      <c r="L140" s="4">
        <f t="shared" si="14"/>
        <v>180459942.92070001</v>
      </c>
      <c r="M140" s="7"/>
      <c r="N140" s="156"/>
      <c r="O140" s="148"/>
      <c r="P140" s="8">
        <v>17</v>
      </c>
      <c r="Q140" s="3" t="s">
        <v>566</v>
      </c>
      <c r="R140" s="3">
        <v>163413724.39410001</v>
      </c>
      <c r="S140" s="3">
        <v>0</v>
      </c>
      <c r="T140" s="3">
        <v>237470.3621</v>
      </c>
      <c r="U140" s="3">
        <v>19766597.761500001</v>
      </c>
      <c r="V140" s="3">
        <v>4702812.8892000001</v>
      </c>
      <c r="W140" s="3">
        <v>3593926.8657</v>
      </c>
      <c r="X140" s="3">
        <v>247912787.2543</v>
      </c>
      <c r="Y140" s="121">
        <f t="shared" si="15"/>
        <v>439627319.52690005</v>
      </c>
    </row>
    <row r="141" spans="1:25" ht="25" customHeight="1" x14ac:dyDescent="0.25">
      <c r="A141" s="151"/>
      <c r="B141" s="148"/>
      <c r="C141" s="1">
        <v>10</v>
      </c>
      <c r="D141" s="3" t="s">
        <v>186</v>
      </c>
      <c r="E141" s="3">
        <v>122061802.2832</v>
      </c>
      <c r="F141" s="3">
        <v>-6066891.2400000002</v>
      </c>
      <c r="G141" s="3">
        <v>177378.372</v>
      </c>
      <c r="H141" s="3">
        <v>14764650.623600001</v>
      </c>
      <c r="I141" s="3">
        <v>3512763.8097000001</v>
      </c>
      <c r="J141" s="3">
        <v>2684481.9315999998</v>
      </c>
      <c r="K141" s="3">
        <v>35232956.066600002</v>
      </c>
      <c r="L141" s="4">
        <f t="shared" si="14"/>
        <v>172367141.84670001</v>
      </c>
      <c r="M141" s="7"/>
      <c r="N141" s="156"/>
      <c r="O141" s="148"/>
      <c r="P141" s="8">
        <v>18</v>
      </c>
      <c r="Q141" s="3" t="s">
        <v>567</v>
      </c>
      <c r="R141" s="3">
        <v>166859078.60190001</v>
      </c>
      <c r="S141" s="3">
        <v>0</v>
      </c>
      <c r="T141" s="3">
        <v>242477.09899999999</v>
      </c>
      <c r="U141" s="3">
        <v>20183349.359499998</v>
      </c>
      <c r="V141" s="3">
        <v>4801965.2476000004</v>
      </c>
      <c r="W141" s="3">
        <v>3669699.8835</v>
      </c>
      <c r="X141" s="3">
        <v>249468677.35499999</v>
      </c>
      <c r="Y141" s="121">
        <f t="shared" si="15"/>
        <v>445225247.54649997</v>
      </c>
    </row>
    <row r="142" spans="1:25" ht="25" customHeight="1" x14ac:dyDescent="0.25">
      <c r="A142" s="151"/>
      <c r="B142" s="148"/>
      <c r="C142" s="1">
        <v>11</v>
      </c>
      <c r="D142" s="3" t="s">
        <v>187</v>
      </c>
      <c r="E142" s="3">
        <v>139752617.25549999</v>
      </c>
      <c r="F142" s="3">
        <v>-6066891.2400000002</v>
      </c>
      <c r="G142" s="3">
        <v>203086.3977</v>
      </c>
      <c r="H142" s="3">
        <v>16904539.5768</v>
      </c>
      <c r="I142" s="3">
        <v>4021880.1214999999</v>
      </c>
      <c r="J142" s="3">
        <v>3073552.6502999999</v>
      </c>
      <c r="K142" s="3">
        <v>36761429.894100003</v>
      </c>
      <c r="L142" s="4">
        <f t="shared" si="14"/>
        <v>194650214.65589997</v>
      </c>
      <c r="M142" s="7"/>
      <c r="N142" s="156"/>
      <c r="O142" s="148"/>
      <c r="P142" s="8">
        <v>19</v>
      </c>
      <c r="Q142" s="3" t="s">
        <v>568</v>
      </c>
      <c r="R142" s="3">
        <v>129049895.1998</v>
      </c>
      <c r="S142" s="3">
        <v>0</v>
      </c>
      <c r="T142" s="3">
        <v>187533.3633</v>
      </c>
      <c r="U142" s="3">
        <v>15609933.492699999</v>
      </c>
      <c r="V142" s="3">
        <v>3713871.1129999999</v>
      </c>
      <c r="W142" s="3">
        <v>2838169.7259</v>
      </c>
      <c r="X142" s="3">
        <v>234941637.24610001</v>
      </c>
      <c r="Y142" s="121">
        <f t="shared" si="15"/>
        <v>386341040.1408</v>
      </c>
    </row>
    <row r="143" spans="1:25" ht="25" customHeight="1" x14ac:dyDescent="0.25">
      <c r="A143" s="151"/>
      <c r="B143" s="148"/>
      <c r="C143" s="1">
        <v>12</v>
      </c>
      <c r="D143" s="3" t="s">
        <v>188</v>
      </c>
      <c r="E143" s="3">
        <v>107321778.4835</v>
      </c>
      <c r="F143" s="3">
        <v>-6066891.2400000002</v>
      </c>
      <c r="G143" s="3">
        <v>155958.3915</v>
      </c>
      <c r="H143" s="3">
        <v>12981690.7007</v>
      </c>
      <c r="I143" s="3">
        <v>3088567.0405999999</v>
      </c>
      <c r="J143" s="3">
        <v>2360307.4001000002</v>
      </c>
      <c r="K143" s="3">
        <v>31475067.905900002</v>
      </c>
      <c r="L143" s="4">
        <f t="shared" si="14"/>
        <v>151316478.6823</v>
      </c>
      <c r="M143" s="7"/>
      <c r="N143" s="157"/>
      <c r="O143" s="149"/>
      <c r="P143" s="8">
        <v>20</v>
      </c>
      <c r="Q143" s="3" t="s">
        <v>569</v>
      </c>
      <c r="R143" s="3">
        <v>147616659.39910001</v>
      </c>
      <c r="S143" s="3">
        <v>0</v>
      </c>
      <c r="T143" s="3">
        <v>214514.30530000001</v>
      </c>
      <c r="U143" s="3">
        <v>17855777.659200002</v>
      </c>
      <c r="V143" s="3">
        <v>4248195.9888000004</v>
      </c>
      <c r="W143" s="3">
        <v>3246505.0288999998</v>
      </c>
      <c r="X143" s="3">
        <v>241666391.02110001</v>
      </c>
      <c r="Y143" s="121">
        <f t="shared" si="15"/>
        <v>414848043.40240002</v>
      </c>
    </row>
    <row r="144" spans="1:25" ht="25" customHeight="1" x14ac:dyDescent="0.3">
      <c r="A144" s="151"/>
      <c r="B144" s="148"/>
      <c r="C144" s="1">
        <v>13</v>
      </c>
      <c r="D144" s="3" t="s">
        <v>189</v>
      </c>
      <c r="E144" s="3">
        <v>128918681.1821</v>
      </c>
      <c r="F144" s="3">
        <v>-6066891.2400000002</v>
      </c>
      <c r="G144" s="3">
        <v>187342.6851</v>
      </c>
      <c r="H144" s="3">
        <v>15594061.7859</v>
      </c>
      <c r="I144" s="3">
        <v>3710094.9615000002</v>
      </c>
      <c r="J144" s="3">
        <v>2835283.9611</v>
      </c>
      <c r="K144" s="3">
        <v>39994359.486699998</v>
      </c>
      <c r="L144" s="4">
        <f t="shared" si="14"/>
        <v>185172932.8224</v>
      </c>
      <c r="M144" s="7"/>
      <c r="N144" s="14"/>
      <c r="O144" s="152" t="s">
        <v>834</v>
      </c>
      <c r="P144" s="153"/>
      <c r="Q144" s="154"/>
      <c r="R144" s="10">
        <f>SUM(R124:R143)</f>
        <v>2787820019.2031002</v>
      </c>
      <c r="S144" s="10">
        <f t="shared" ref="S144:X144" si="16">SUM(S124:S143)</f>
        <v>0</v>
      </c>
      <c r="T144" s="10">
        <f t="shared" si="16"/>
        <v>4051218.0479999995</v>
      </c>
      <c r="U144" s="10">
        <f t="shared" si="16"/>
        <v>337215966.13409996</v>
      </c>
      <c r="V144" s="10">
        <f t="shared" si="16"/>
        <v>80229466.452100009</v>
      </c>
      <c r="W144" s="10">
        <f t="shared" si="16"/>
        <v>61311993.842399999</v>
      </c>
      <c r="X144" s="10">
        <f t="shared" si="16"/>
        <v>4762565556.2764997</v>
      </c>
      <c r="Y144" s="5">
        <f t="shared" si="15"/>
        <v>8033194219.9561996</v>
      </c>
    </row>
    <row r="145" spans="1:25" ht="25" customHeight="1" x14ac:dyDescent="0.3">
      <c r="A145" s="151"/>
      <c r="B145" s="148"/>
      <c r="C145" s="1">
        <v>14</v>
      </c>
      <c r="D145" s="3" t="s">
        <v>190</v>
      </c>
      <c r="E145" s="3">
        <v>95232745.644199997</v>
      </c>
      <c r="F145" s="3">
        <v>-6066891.2400000002</v>
      </c>
      <c r="G145" s="3">
        <v>138390.7911</v>
      </c>
      <c r="H145" s="3">
        <v>11519395.839299999</v>
      </c>
      <c r="I145" s="3">
        <v>2740661.9937</v>
      </c>
      <c r="J145" s="3">
        <v>2094435.6070999999</v>
      </c>
      <c r="K145" s="3">
        <v>26814434.226100001</v>
      </c>
      <c r="L145" s="4">
        <f t="shared" si="14"/>
        <v>132473172.86149998</v>
      </c>
      <c r="M145" s="7"/>
      <c r="N145" s="155">
        <v>25</v>
      </c>
      <c r="O145" s="147" t="s">
        <v>47</v>
      </c>
      <c r="P145" s="8">
        <v>1</v>
      </c>
      <c r="Q145" s="3" t="s">
        <v>570</v>
      </c>
      <c r="R145" s="3">
        <v>96585770.858999997</v>
      </c>
      <c r="S145" s="3">
        <v>-3018317.48</v>
      </c>
      <c r="T145" s="3">
        <v>140356.98699999999</v>
      </c>
      <c r="U145" s="3">
        <v>11683058.3792</v>
      </c>
      <c r="V145" s="3">
        <v>2779600.1211000001</v>
      </c>
      <c r="W145" s="3">
        <v>2124192.4325999999</v>
      </c>
      <c r="X145" s="122">
        <v>28527869.4188</v>
      </c>
      <c r="Y145" s="121">
        <f t="shared" si="15"/>
        <v>138822530.7177</v>
      </c>
    </row>
    <row r="146" spans="1:25" ht="25" customHeight="1" x14ac:dyDescent="0.3">
      <c r="A146" s="151"/>
      <c r="B146" s="148"/>
      <c r="C146" s="1">
        <v>15</v>
      </c>
      <c r="D146" s="3" t="s">
        <v>191</v>
      </c>
      <c r="E146" s="3">
        <v>100044014.4056</v>
      </c>
      <c r="F146" s="3">
        <v>-6066891.2400000002</v>
      </c>
      <c r="G146" s="3">
        <v>145382.45439999999</v>
      </c>
      <c r="H146" s="3">
        <v>12101369.077400001</v>
      </c>
      <c r="I146" s="3">
        <v>2879123.4161999999</v>
      </c>
      <c r="J146" s="3">
        <v>2200248.9232000001</v>
      </c>
      <c r="K146" s="3">
        <v>28796106.3519</v>
      </c>
      <c r="L146" s="4">
        <f t="shared" si="14"/>
        <v>140099353.38870001</v>
      </c>
      <c r="M146" s="7"/>
      <c r="N146" s="156"/>
      <c r="O146" s="148"/>
      <c r="P146" s="8">
        <v>2</v>
      </c>
      <c r="Q146" s="3" t="s">
        <v>571</v>
      </c>
      <c r="R146" s="3">
        <v>108869603.30339999</v>
      </c>
      <c r="S146" s="3">
        <v>-3018317.48</v>
      </c>
      <c r="T146" s="3">
        <v>158207.6672</v>
      </c>
      <c r="U146" s="3">
        <v>13168916.2886</v>
      </c>
      <c r="V146" s="3">
        <v>3133111.2215999998</v>
      </c>
      <c r="W146" s="3">
        <v>2394348.4161</v>
      </c>
      <c r="X146" s="122">
        <v>28471045.375500001</v>
      </c>
      <c r="Y146" s="121">
        <f t="shared" si="15"/>
        <v>153176914.79239997</v>
      </c>
    </row>
    <row r="147" spans="1:25" ht="25" customHeight="1" x14ac:dyDescent="0.3">
      <c r="A147" s="151"/>
      <c r="B147" s="148"/>
      <c r="C147" s="1">
        <v>16</v>
      </c>
      <c r="D147" s="3" t="s">
        <v>192</v>
      </c>
      <c r="E147" s="3">
        <v>91252341.809200004</v>
      </c>
      <c r="F147" s="3">
        <v>-6066891.2400000002</v>
      </c>
      <c r="G147" s="3">
        <v>132606.5282</v>
      </c>
      <c r="H147" s="3">
        <v>11037924.397299999</v>
      </c>
      <c r="I147" s="3">
        <v>2626111.6734000002</v>
      </c>
      <c r="J147" s="3">
        <v>2006895.345</v>
      </c>
      <c r="K147" s="3">
        <v>24997326.1228</v>
      </c>
      <c r="L147" s="4">
        <f t="shared" si="14"/>
        <v>125986314.63590002</v>
      </c>
      <c r="M147" s="7"/>
      <c r="N147" s="156"/>
      <c r="O147" s="148"/>
      <c r="P147" s="8">
        <v>3</v>
      </c>
      <c r="Q147" s="3" t="s">
        <v>572</v>
      </c>
      <c r="R147" s="3">
        <v>111472809.46160001</v>
      </c>
      <c r="S147" s="3">
        <v>-3018317.48</v>
      </c>
      <c r="T147" s="3">
        <v>161990.6072</v>
      </c>
      <c r="U147" s="3">
        <v>13483801.278899999</v>
      </c>
      <c r="V147" s="3">
        <v>3208027.7656</v>
      </c>
      <c r="W147" s="3">
        <v>2451600.2324999999</v>
      </c>
      <c r="X147" s="122">
        <v>30265583.181299999</v>
      </c>
      <c r="Y147" s="121">
        <f t="shared" si="15"/>
        <v>158025495.04710001</v>
      </c>
    </row>
    <row r="148" spans="1:25" ht="25" customHeight="1" x14ac:dyDescent="0.3">
      <c r="A148" s="151"/>
      <c r="B148" s="148"/>
      <c r="C148" s="1">
        <v>17</v>
      </c>
      <c r="D148" s="3" t="s">
        <v>193</v>
      </c>
      <c r="E148" s="3">
        <v>115462088.85330001</v>
      </c>
      <c r="F148" s="3">
        <v>-6066891.2400000002</v>
      </c>
      <c r="G148" s="3">
        <v>167787.76790000001</v>
      </c>
      <c r="H148" s="3">
        <v>13966346.3123</v>
      </c>
      <c r="I148" s="3">
        <v>3322833.5115999999</v>
      </c>
      <c r="J148" s="3">
        <v>2539335.6930999998</v>
      </c>
      <c r="K148" s="3">
        <v>31552935.432500001</v>
      </c>
      <c r="L148" s="4">
        <f t="shared" si="14"/>
        <v>160944436.33070001</v>
      </c>
      <c r="M148" s="7"/>
      <c r="N148" s="156"/>
      <c r="O148" s="148"/>
      <c r="P148" s="8">
        <v>4</v>
      </c>
      <c r="Q148" s="3" t="s">
        <v>573</v>
      </c>
      <c r="R148" s="3">
        <v>131522724.2279</v>
      </c>
      <c r="S148" s="3">
        <v>-3018317.48</v>
      </c>
      <c r="T148" s="3">
        <v>191126.8412</v>
      </c>
      <c r="U148" s="3">
        <v>15909048.0065</v>
      </c>
      <c r="V148" s="3">
        <v>3785035.59</v>
      </c>
      <c r="W148" s="3">
        <v>2892554.1830000002</v>
      </c>
      <c r="X148" s="122">
        <v>34638246.417599998</v>
      </c>
      <c r="Y148" s="121">
        <f t="shared" si="15"/>
        <v>185920417.78619999</v>
      </c>
    </row>
    <row r="149" spans="1:25" ht="25" customHeight="1" x14ac:dyDescent="0.3">
      <c r="A149" s="151"/>
      <c r="B149" s="148"/>
      <c r="C149" s="1">
        <v>18</v>
      </c>
      <c r="D149" s="3" t="s">
        <v>194</v>
      </c>
      <c r="E149" s="3">
        <v>108199709.9993</v>
      </c>
      <c r="F149" s="3">
        <v>-6066891.2400000002</v>
      </c>
      <c r="G149" s="3">
        <v>157234.18830000001</v>
      </c>
      <c r="H149" s="3">
        <v>13087885.692600001</v>
      </c>
      <c r="I149" s="3">
        <v>3113832.6518999999</v>
      </c>
      <c r="J149" s="3">
        <v>2379615.5805000002</v>
      </c>
      <c r="K149" s="3">
        <v>31978518.307999998</v>
      </c>
      <c r="L149" s="4">
        <f t="shared" si="14"/>
        <v>152849905.18059999</v>
      </c>
      <c r="M149" s="7"/>
      <c r="N149" s="156"/>
      <c r="O149" s="148"/>
      <c r="P149" s="8">
        <v>5</v>
      </c>
      <c r="Q149" s="3" t="s">
        <v>574</v>
      </c>
      <c r="R149" s="3">
        <v>93912885.090800002</v>
      </c>
      <c r="S149" s="3">
        <v>-3018317.48</v>
      </c>
      <c r="T149" s="3">
        <v>136472.78959999999</v>
      </c>
      <c r="U149" s="3">
        <v>11359744.911900001</v>
      </c>
      <c r="V149" s="3">
        <v>2702678.2977</v>
      </c>
      <c r="W149" s="3">
        <v>2065408.1658000001</v>
      </c>
      <c r="X149" s="122">
        <v>26259089.831300002</v>
      </c>
      <c r="Y149" s="121">
        <f t="shared" si="15"/>
        <v>133417961.60710001</v>
      </c>
    </row>
    <row r="150" spans="1:25" ht="25" customHeight="1" x14ac:dyDescent="0.3">
      <c r="A150" s="151"/>
      <c r="B150" s="148"/>
      <c r="C150" s="1">
        <v>19</v>
      </c>
      <c r="D150" s="3" t="s">
        <v>195</v>
      </c>
      <c r="E150" s="3">
        <v>126721777.00049999</v>
      </c>
      <c r="F150" s="3">
        <v>-6066891.2400000002</v>
      </c>
      <c r="G150" s="3">
        <v>184150.177</v>
      </c>
      <c r="H150" s="3">
        <v>15328323.265900001</v>
      </c>
      <c r="I150" s="3">
        <v>3646871.2064</v>
      </c>
      <c r="J150" s="3">
        <v>2786967.8665</v>
      </c>
      <c r="K150" s="3">
        <v>37622353.979500003</v>
      </c>
      <c r="L150" s="4">
        <f t="shared" si="14"/>
        <v>180223552.25580001</v>
      </c>
      <c r="M150" s="7"/>
      <c r="N150" s="156"/>
      <c r="O150" s="148"/>
      <c r="P150" s="8">
        <v>6</v>
      </c>
      <c r="Q150" s="3" t="s">
        <v>575</v>
      </c>
      <c r="R150" s="3">
        <v>88309508.057400003</v>
      </c>
      <c r="S150" s="3">
        <v>-3018317.48</v>
      </c>
      <c r="T150" s="3">
        <v>128330.0466</v>
      </c>
      <c r="U150" s="3">
        <v>10681957.9002</v>
      </c>
      <c r="V150" s="3">
        <v>2541421.1338</v>
      </c>
      <c r="W150" s="3">
        <v>1942174.1636999999</v>
      </c>
      <c r="X150" s="122">
        <v>27149355.303599998</v>
      </c>
      <c r="Y150" s="121">
        <f t="shared" si="15"/>
        <v>127734429.12529999</v>
      </c>
    </row>
    <row r="151" spans="1:25" ht="25" customHeight="1" x14ac:dyDescent="0.3">
      <c r="A151" s="151"/>
      <c r="B151" s="148"/>
      <c r="C151" s="1">
        <v>20</v>
      </c>
      <c r="D151" s="3" t="s">
        <v>196</v>
      </c>
      <c r="E151" s="3">
        <v>87828044.140400007</v>
      </c>
      <c r="F151" s="3">
        <v>-6066891.2400000002</v>
      </c>
      <c r="G151" s="3">
        <v>127630.3904</v>
      </c>
      <c r="H151" s="3">
        <v>10623719.807800001</v>
      </c>
      <c r="I151" s="3">
        <v>2527565.2919999999</v>
      </c>
      <c r="J151" s="3">
        <v>1931585.4195999999</v>
      </c>
      <c r="K151" s="3">
        <v>25529188.546500001</v>
      </c>
      <c r="L151" s="4">
        <f t="shared" si="14"/>
        <v>122500842.3567</v>
      </c>
      <c r="M151" s="7"/>
      <c r="N151" s="156"/>
      <c r="O151" s="148"/>
      <c r="P151" s="8">
        <v>7</v>
      </c>
      <c r="Q151" s="3" t="s">
        <v>576</v>
      </c>
      <c r="R151" s="3">
        <v>100901544.6833</v>
      </c>
      <c r="S151" s="3">
        <v>-3018317.48</v>
      </c>
      <c r="T151" s="3">
        <v>146628.60449999999</v>
      </c>
      <c r="U151" s="3">
        <v>12205096.326300001</v>
      </c>
      <c r="V151" s="3">
        <v>2903801.9090999998</v>
      </c>
      <c r="W151" s="3">
        <v>2219108.423</v>
      </c>
      <c r="X151" s="122">
        <v>28283512.756099999</v>
      </c>
      <c r="Y151" s="121">
        <f t="shared" si="15"/>
        <v>143641375.22229999</v>
      </c>
    </row>
    <row r="152" spans="1:25" ht="25" customHeight="1" x14ac:dyDescent="0.3">
      <c r="A152" s="151"/>
      <c r="B152" s="148"/>
      <c r="C152" s="1">
        <v>21</v>
      </c>
      <c r="D152" s="3" t="s">
        <v>197</v>
      </c>
      <c r="E152" s="3">
        <v>120089334.4223</v>
      </c>
      <c r="F152" s="3">
        <v>-6066891.2400000002</v>
      </c>
      <c r="G152" s="3">
        <v>174512.01139999999</v>
      </c>
      <c r="H152" s="3">
        <v>14526060.022</v>
      </c>
      <c r="I152" s="3">
        <v>3455999.0103000002</v>
      </c>
      <c r="J152" s="3">
        <v>2641101.8221999998</v>
      </c>
      <c r="K152" s="3">
        <v>34652633.886399999</v>
      </c>
      <c r="L152" s="4">
        <f t="shared" si="14"/>
        <v>169472749.9346</v>
      </c>
      <c r="M152" s="7"/>
      <c r="N152" s="156"/>
      <c r="O152" s="148"/>
      <c r="P152" s="8">
        <v>8</v>
      </c>
      <c r="Q152" s="3" t="s">
        <v>577</v>
      </c>
      <c r="R152" s="3">
        <v>157886585.7024</v>
      </c>
      <c r="S152" s="3">
        <v>-3018317.48</v>
      </c>
      <c r="T152" s="3">
        <v>229438.4075</v>
      </c>
      <c r="U152" s="3">
        <v>19098032.574000001</v>
      </c>
      <c r="V152" s="3">
        <v>4543749.7555999998</v>
      </c>
      <c r="W152" s="3">
        <v>3472369.5589000001</v>
      </c>
      <c r="X152" s="122">
        <v>42951749.9912</v>
      </c>
      <c r="Y152" s="121">
        <f t="shared" si="15"/>
        <v>225163608.50960001</v>
      </c>
    </row>
    <row r="153" spans="1:25" ht="25" customHeight="1" x14ac:dyDescent="0.3">
      <c r="A153" s="151"/>
      <c r="B153" s="148"/>
      <c r="C153" s="1">
        <v>22</v>
      </c>
      <c r="D153" s="3" t="s">
        <v>198</v>
      </c>
      <c r="E153" s="3">
        <v>116933162.3274</v>
      </c>
      <c r="F153" s="3">
        <v>-6066891.2400000002</v>
      </c>
      <c r="G153" s="3">
        <v>169925.5097</v>
      </c>
      <c r="H153" s="3">
        <v>14144288.0228</v>
      </c>
      <c r="I153" s="3">
        <v>3365168.8988000001</v>
      </c>
      <c r="J153" s="3">
        <v>2571688.7313999999</v>
      </c>
      <c r="K153" s="3">
        <v>32754803.777600002</v>
      </c>
      <c r="L153" s="4">
        <f t="shared" si="14"/>
        <v>163872146.02770001</v>
      </c>
      <c r="M153" s="7"/>
      <c r="N153" s="156"/>
      <c r="O153" s="148"/>
      <c r="P153" s="8">
        <v>9</v>
      </c>
      <c r="Q153" s="3" t="s">
        <v>61</v>
      </c>
      <c r="R153" s="3">
        <v>146320532.61449999</v>
      </c>
      <c r="S153" s="3">
        <v>-3018317.48</v>
      </c>
      <c r="T153" s="3">
        <v>212630.7934</v>
      </c>
      <c r="U153" s="3">
        <v>17698997.579100002</v>
      </c>
      <c r="V153" s="3">
        <v>4210895.3167000003</v>
      </c>
      <c r="W153" s="3">
        <v>3217999.5597999999</v>
      </c>
      <c r="X153" s="122">
        <v>33599879.963299997</v>
      </c>
      <c r="Y153" s="121">
        <f t="shared" si="15"/>
        <v>202242618.3468</v>
      </c>
    </row>
    <row r="154" spans="1:25" ht="25" customHeight="1" x14ac:dyDescent="0.3">
      <c r="A154" s="151"/>
      <c r="B154" s="149"/>
      <c r="C154" s="1">
        <v>23</v>
      </c>
      <c r="D154" s="3" t="s">
        <v>199</v>
      </c>
      <c r="E154" s="3">
        <v>123852909.48899999</v>
      </c>
      <c r="F154" s="3">
        <v>-6066891.2400000002</v>
      </c>
      <c r="G154" s="3">
        <v>179981.182</v>
      </c>
      <c r="H154" s="3">
        <v>14981303.7585</v>
      </c>
      <c r="I154" s="3">
        <v>3564309.3092</v>
      </c>
      <c r="J154" s="3">
        <v>2723873.4106000001</v>
      </c>
      <c r="K154" s="3">
        <v>35528228.665299997</v>
      </c>
      <c r="L154" s="4">
        <f t="shared" si="14"/>
        <v>174763714.57459998</v>
      </c>
      <c r="M154" s="7"/>
      <c r="N154" s="156"/>
      <c r="O154" s="148"/>
      <c r="P154" s="8">
        <v>10</v>
      </c>
      <c r="Q154" s="3" t="s">
        <v>850</v>
      </c>
      <c r="R154" s="3">
        <v>111932979.7123</v>
      </c>
      <c r="S154" s="3">
        <v>-3018317.48</v>
      </c>
      <c r="T154" s="3">
        <v>162659.31959999999</v>
      </c>
      <c r="U154" s="3">
        <v>13539463.6798</v>
      </c>
      <c r="V154" s="3">
        <v>3221270.8062</v>
      </c>
      <c r="W154" s="3">
        <v>2461720.6691000001</v>
      </c>
      <c r="X154" s="122">
        <v>30897684.279399998</v>
      </c>
      <c r="Y154" s="121">
        <f t="shared" si="15"/>
        <v>159197460.98640001</v>
      </c>
    </row>
    <row r="155" spans="1:25" ht="25" customHeight="1" x14ac:dyDescent="0.3">
      <c r="A155" s="1"/>
      <c r="B155" s="152" t="s">
        <v>817</v>
      </c>
      <c r="C155" s="153"/>
      <c r="D155" s="154"/>
      <c r="E155" s="10">
        <f>SUM(E132:E154)</f>
        <v>2649681701.6925006</v>
      </c>
      <c r="F155" s="10">
        <f t="shared" ref="F155:L155" si="17">SUM(F132:F154)</f>
        <v>-139538498.51999995</v>
      </c>
      <c r="G155" s="10">
        <f t="shared" si="17"/>
        <v>3850477.5262000002</v>
      </c>
      <c r="H155" s="10">
        <f t="shared" si="17"/>
        <v>320506692.98210001</v>
      </c>
      <c r="I155" s="10">
        <f t="shared" si="17"/>
        <v>76254043.564400002</v>
      </c>
      <c r="J155" s="10">
        <f t="shared" si="17"/>
        <v>58273944.178400002</v>
      </c>
      <c r="K155" s="10">
        <f t="shared" si="17"/>
        <v>745885801.78270006</v>
      </c>
      <c r="L155" s="10">
        <f t="shared" si="17"/>
        <v>3714914163.2062998</v>
      </c>
      <c r="M155" s="7"/>
      <c r="N155" s="156"/>
      <c r="O155" s="148"/>
      <c r="P155" s="8">
        <v>11</v>
      </c>
      <c r="Q155" s="3" t="s">
        <v>190</v>
      </c>
      <c r="R155" s="3">
        <v>107141492.263</v>
      </c>
      <c r="S155" s="3">
        <v>-3018317.48</v>
      </c>
      <c r="T155" s="3">
        <v>155696.40229999999</v>
      </c>
      <c r="U155" s="3">
        <v>12959883.1982</v>
      </c>
      <c r="V155" s="3">
        <v>3083378.6614000001</v>
      </c>
      <c r="W155" s="3">
        <v>2356342.3997</v>
      </c>
      <c r="X155" s="122">
        <v>30880756.556299999</v>
      </c>
      <c r="Y155" s="121">
        <f t="shared" si="15"/>
        <v>153559232.0009</v>
      </c>
    </row>
    <row r="156" spans="1:25" ht="25" customHeight="1" x14ac:dyDescent="0.3">
      <c r="A156" s="151">
        <v>8</v>
      </c>
      <c r="B156" s="147" t="s">
        <v>30</v>
      </c>
      <c r="C156" s="1">
        <v>1</v>
      </c>
      <c r="D156" s="3" t="s">
        <v>200</v>
      </c>
      <c r="E156" s="3">
        <v>104011640.47849999</v>
      </c>
      <c r="F156" s="3">
        <v>0</v>
      </c>
      <c r="G156" s="3">
        <v>151148.1488</v>
      </c>
      <c r="H156" s="3">
        <v>12581294.9156</v>
      </c>
      <c r="I156" s="3">
        <v>2993306.0107999998</v>
      </c>
      <c r="J156" s="3">
        <v>2287508.1664999998</v>
      </c>
      <c r="K156" s="3">
        <v>26883604.731699999</v>
      </c>
      <c r="L156" s="4">
        <f t="shared" si="14"/>
        <v>148908502.45190001</v>
      </c>
      <c r="M156" s="7"/>
      <c r="N156" s="156"/>
      <c r="O156" s="148"/>
      <c r="P156" s="8">
        <v>12</v>
      </c>
      <c r="Q156" s="3" t="s">
        <v>578</v>
      </c>
      <c r="R156" s="3">
        <v>113830145.35510001</v>
      </c>
      <c r="S156" s="3">
        <v>-3018317.48</v>
      </c>
      <c r="T156" s="3">
        <v>165416.25219999999</v>
      </c>
      <c r="U156" s="3">
        <v>13768945.691099999</v>
      </c>
      <c r="V156" s="3">
        <v>3275868.5156</v>
      </c>
      <c r="W156" s="3">
        <v>2503444.6710999999</v>
      </c>
      <c r="X156" s="122">
        <v>28902735.508000001</v>
      </c>
      <c r="Y156" s="121">
        <f t="shared" si="15"/>
        <v>159428238.5131</v>
      </c>
    </row>
    <row r="157" spans="1:25" ht="25" customHeight="1" x14ac:dyDescent="0.3">
      <c r="A157" s="151"/>
      <c r="B157" s="148"/>
      <c r="C157" s="1">
        <v>2</v>
      </c>
      <c r="D157" s="3" t="s">
        <v>201</v>
      </c>
      <c r="E157" s="3">
        <v>100575456.60420001</v>
      </c>
      <c r="F157" s="3">
        <v>0</v>
      </c>
      <c r="G157" s="3">
        <v>146154.73819999999</v>
      </c>
      <c r="H157" s="3">
        <v>12165652.565300001</v>
      </c>
      <c r="I157" s="3">
        <v>2894417.5614</v>
      </c>
      <c r="J157" s="3">
        <v>2211936.8300999999</v>
      </c>
      <c r="K157" s="3">
        <v>29400259.293000001</v>
      </c>
      <c r="L157" s="4">
        <f t="shared" si="14"/>
        <v>147393877.59220001</v>
      </c>
      <c r="M157" s="7"/>
      <c r="N157" s="157"/>
      <c r="O157" s="149"/>
      <c r="P157" s="8">
        <v>13</v>
      </c>
      <c r="Q157" s="3" t="s">
        <v>579</v>
      </c>
      <c r="R157" s="3">
        <v>91378881.364700004</v>
      </c>
      <c r="S157" s="3">
        <v>-3018317.48</v>
      </c>
      <c r="T157" s="3">
        <v>132790.4136</v>
      </c>
      <c r="U157" s="3">
        <v>11053230.6789</v>
      </c>
      <c r="V157" s="3">
        <v>2629753.3006000002</v>
      </c>
      <c r="W157" s="3">
        <v>2009678.3052999999</v>
      </c>
      <c r="X157" s="122">
        <v>25836958.883699998</v>
      </c>
      <c r="Y157" s="121">
        <f t="shared" si="15"/>
        <v>130022975.4668</v>
      </c>
    </row>
    <row r="158" spans="1:25" ht="25" customHeight="1" x14ac:dyDescent="0.3">
      <c r="A158" s="151"/>
      <c r="B158" s="148"/>
      <c r="C158" s="1">
        <v>3</v>
      </c>
      <c r="D158" s="3" t="s">
        <v>202</v>
      </c>
      <c r="E158" s="3">
        <v>141103008.56209999</v>
      </c>
      <c r="F158" s="3">
        <v>0</v>
      </c>
      <c r="G158" s="3">
        <v>205048.766</v>
      </c>
      <c r="H158" s="3">
        <v>17067883.517900001</v>
      </c>
      <c r="I158" s="3">
        <v>4060742.4487999999</v>
      </c>
      <c r="J158" s="3">
        <v>3103251.5487000002</v>
      </c>
      <c r="K158" s="3">
        <v>38155875.165899999</v>
      </c>
      <c r="L158" s="4">
        <f t="shared" si="14"/>
        <v>203695810.00939998</v>
      </c>
      <c r="M158" s="7"/>
      <c r="N158" s="14"/>
      <c r="O158" s="152" t="s">
        <v>835</v>
      </c>
      <c r="P158" s="153"/>
      <c r="Q158" s="154"/>
      <c r="R158" s="10">
        <f>SUM(R145:R157)</f>
        <v>1460065462.6954</v>
      </c>
      <c r="S158" s="10">
        <f t="shared" ref="S158:X158" si="18">SUM(S145:S157)</f>
        <v>-39238127.239999995</v>
      </c>
      <c r="T158" s="10">
        <f t="shared" si="18"/>
        <v>2121745.1318999999</v>
      </c>
      <c r="U158" s="10">
        <f t="shared" si="18"/>
        <v>176610176.49269998</v>
      </c>
      <c r="V158" s="10">
        <f t="shared" si="18"/>
        <v>42018592.395000003</v>
      </c>
      <c r="W158" s="10">
        <f t="shared" si="18"/>
        <v>32110941.180599999</v>
      </c>
      <c r="X158" s="10">
        <f t="shared" si="18"/>
        <v>396664467.46610004</v>
      </c>
      <c r="Y158" s="5">
        <f t="shared" si="15"/>
        <v>2070353258.1216998</v>
      </c>
    </row>
    <row r="159" spans="1:25" ht="25" customHeight="1" x14ac:dyDescent="0.25">
      <c r="A159" s="151"/>
      <c r="B159" s="148"/>
      <c r="C159" s="1">
        <v>4</v>
      </c>
      <c r="D159" s="3" t="s">
        <v>203</v>
      </c>
      <c r="E159" s="3">
        <v>81279599.456900001</v>
      </c>
      <c r="F159" s="3">
        <v>0</v>
      </c>
      <c r="G159" s="3">
        <v>118114.2893</v>
      </c>
      <c r="H159" s="3">
        <v>9831616.9870999996</v>
      </c>
      <c r="I159" s="3">
        <v>2339110.4350000001</v>
      </c>
      <c r="J159" s="3">
        <v>1787566.7249</v>
      </c>
      <c r="K159" s="3">
        <v>25476147.529100001</v>
      </c>
      <c r="L159" s="4">
        <f t="shared" si="14"/>
        <v>120832155.42230001</v>
      </c>
      <c r="M159" s="7"/>
      <c r="N159" s="155">
        <v>26</v>
      </c>
      <c r="O159" s="147" t="s">
        <v>48</v>
      </c>
      <c r="P159" s="8">
        <v>1</v>
      </c>
      <c r="Q159" s="3" t="s">
        <v>580</v>
      </c>
      <c r="R159" s="3">
        <v>100477871.12459999</v>
      </c>
      <c r="S159" s="3">
        <v>0</v>
      </c>
      <c r="T159" s="3">
        <v>146012.9284</v>
      </c>
      <c r="U159" s="3">
        <v>12153848.581700001</v>
      </c>
      <c r="V159" s="3">
        <v>2891609.1910999999</v>
      </c>
      <c r="W159" s="3">
        <v>2209790.6512000002</v>
      </c>
      <c r="X159" s="3">
        <v>29566267.194499999</v>
      </c>
      <c r="Y159" s="121">
        <f t="shared" si="15"/>
        <v>147445399.67149997</v>
      </c>
    </row>
    <row r="160" spans="1:25" ht="25" customHeight="1" x14ac:dyDescent="0.25">
      <c r="A160" s="151"/>
      <c r="B160" s="148"/>
      <c r="C160" s="1">
        <v>5</v>
      </c>
      <c r="D160" s="3" t="s">
        <v>204</v>
      </c>
      <c r="E160" s="3">
        <v>112497569.0811</v>
      </c>
      <c r="F160" s="3">
        <v>0</v>
      </c>
      <c r="G160" s="3">
        <v>163479.77239999999</v>
      </c>
      <c r="H160" s="3">
        <v>13607756.6644</v>
      </c>
      <c r="I160" s="3">
        <v>3237518.8794</v>
      </c>
      <c r="J160" s="3">
        <v>2474137.5753000001</v>
      </c>
      <c r="K160" s="3">
        <v>31921560.680199999</v>
      </c>
      <c r="L160" s="4">
        <f t="shared" si="14"/>
        <v>163902022.65279999</v>
      </c>
      <c r="M160" s="7"/>
      <c r="N160" s="156"/>
      <c r="O160" s="148"/>
      <c r="P160" s="8">
        <v>2</v>
      </c>
      <c r="Q160" s="3" t="s">
        <v>581</v>
      </c>
      <c r="R160" s="3">
        <v>86267103.289000005</v>
      </c>
      <c r="S160" s="3">
        <v>0</v>
      </c>
      <c r="T160" s="3">
        <v>125362.05469999999</v>
      </c>
      <c r="U160" s="3">
        <v>10434907.698799999</v>
      </c>
      <c r="V160" s="3">
        <v>2482643.6504000002</v>
      </c>
      <c r="W160" s="3">
        <v>1897255.9452</v>
      </c>
      <c r="X160" s="3">
        <v>24554731.770799998</v>
      </c>
      <c r="Y160" s="121">
        <f t="shared" si="15"/>
        <v>125762004.40889999</v>
      </c>
    </row>
    <row r="161" spans="1:25" ht="25" customHeight="1" x14ac:dyDescent="0.25">
      <c r="A161" s="151"/>
      <c r="B161" s="148"/>
      <c r="C161" s="1">
        <v>6</v>
      </c>
      <c r="D161" s="3" t="s">
        <v>205</v>
      </c>
      <c r="E161" s="3">
        <v>81042734.137099996</v>
      </c>
      <c r="F161" s="3">
        <v>0</v>
      </c>
      <c r="G161" s="3">
        <v>117770.0802</v>
      </c>
      <c r="H161" s="3">
        <v>9802965.6513</v>
      </c>
      <c r="I161" s="3">
        <v>2332293.7903999998</v>
      </c>
      <c r="J161" s="3">
        <v>1782357.3910999999</v>
      </c>
      <c r="K161" s="3">
        <v>24621596.2335</v>
      </c>
      <c r="L161" s="4">
        <f t="shared" si="14"/>
        <v>119699717.2836</v>
      </c>
      <c r="M161" s="7"/>
      <c r="N161" s="156"/>
      <c r="O161" s="148"/>
      <c r="P161" s="8">
        <v>3</v>
      </c>
      <c r="Q161" s="3" t="s">
        <v>582</v>
      </c>
      <c r="R161" s="3">
        <v>98793742.706699997</v>
      </c>
      <c r="S161" s="3">
        <v>0</v>
      </c>
      <c r="T161" s="3">
        <v>143565.5784</v>
      </c>
      <c r="U161" s="3">
        <v>11950135.6491</v>
      </c>
      <c r="V161" s="3">
        <v>2843142.3878000001</v>
      </c>
      <c r="W161" s="3">
        <v>2172751.9361999999</v>
      </c>
      <c r="X161" s="3">
        <v>33235533.7456</v>
      </c>
      <c r="Y161" s="121">
        <f t="shared" si="15"/>
        <v>149138872.00379997</v>
      </c>
    </row>
    <row r="162" spans="1:25" ht="25" customHeight="1" x14ac:dyDescent="0.25">
      <c r="A162" s="151"/>
      <c r="B162" s="148"/>
      <c r="C162" s="1">
        <v>7</v>
      </c>
      <c r="D162" s="3" t="s">
        <v>206</v>
      </c>
      <c r="E162" s="3">
        <v>135853915.68450001</v>
      </c>
      <c r="F162" s="3">
        <v>0</v>
      </c>
      <c r="G162" s="3">
        <v>197420.8634</v>
      </c>
      <c r="H162" s="3">
        <v>16432950.8774</v>
      </c>
      <c r="I162" s="3">
        <v>3909681.0754</v>
      </c>
      <c r="J162" s="3">
        <v>2987809.2503999998</v>
      </c>
      <c r="K162" s="3">
        <v>35605896.224100001</v>
      </c>
      <c r="L162" s="4">
        <f t="shared" si="14"/>
        <v>194987673.97520003</v>
      </c>
      <c r="M162" s="7"/>
      <c r="N162" s="156"/>
      <c r="O162" s="148"/>
      <c r="P162" s="8">
        <v>4</v>
      </c>
      <c r="Q162" s="3" t="s">
        <v>583</v>
      </c>
      <c r="R162" s="3">
        <v>160821700.62540001</v>
      </c>
      <c r="S162" s="3">
        <v>0</v>
      </c>
      <c r="T162" s="3">
        <v>233703.67230000001</v>
      </c>
      <c r="U162" s="3">
        <v>19453065.3981</v>
      </c>
      <c r="V162" s="3">
        <v>4628218.1583000002</v>
      </c>
      <c r="W162" s="3">
        <v>3536920.9815000002</v>
      </c>
      <c r="X162" s="3">
        <v>32159063.318399999</v>
      </c>
      <c r="Y162" s="121">
        <f t="shared" si="15"/>
        <v>220832672.15400001</v>
      </c>
    </row>
    <row r="163" spans="1:25" ht="25" customHeight="1" x14ac:dyDescent="0.25">
      <c r="A163" s="151"/>
      <c r="B163" s="148"/>
      <c r="C163" s="1">
        <v>8</v>
      </c>
      <c r="D163" s="3" t="s">
        <v>207</v>
      </c>
      <c r="E163" s="3">
        <v>89903439.008599997</v>
      </c>
      <c r="F163" s="3">
        <v>0</v>
      </c>
      <c r="G163" s="3">
        <v>130646.323</v>
      </c>
      <c r="H163" s="3">
        <v>10874760.5065</v>
      </c>
      <c r="I163" s="3">
        <v>2587292.1831999999</v>
      </c>
      <c r="J163" s="3">
        <v>1977229.183</v>
      </c>
      <c r="K163" s="3">
        <v>27263914.2456</v>
      </c>
      <c r="L163" s="4">
        <f t="shared" si="14"/>
        <v>132737281.4499</v>
      </c>
      <c r="M163" s="7"/>
      <c r="N163" s="156"/>
      <c r="O163" s="148"/>
      <c r="P163" s="8">
        <v>5</v>
      </c>
      <c r="Q163" s="3" t="s">
        <v>584</v>
      </c>
      <c r="R163" s="3">
        <v>96534142.856399998</v>
      </c>
      <c r="S163" s="3">
        <v>0</v>
      </c>
      <c r="T163" s="3">
        <v>140281.96189999999</v>
      </c>
      <c r="U163" s="3">
        <v>11676813.432700001</v>
      </c>
      <c r="V163" s="3">
        <v>2778114.3410999998</v>
      </c>
      <c r="W163" s="3">
        <v>2123056.9877999998</v>
      </c>
      <c r="X163" s="3">
        <v>30525637.607299998</v>
      </c>
      <c r="Y163" s="121">
        <f t="shared" si="15"/>
        <v>143778047.18720001</v>
      </c>
    </row>
    <row r="164" spans="1:25" ht="25" customHeight="1" x14ac:dyDescent="0.25">
      <c r="A164" s="151"/>
      <c r="B164" s="148"/>
      <c r="C164" s="1">
        <v>9</v>
      </c>
      <c r="D164" s="3" t="s">
        <v>208</v>
      </c>
      <c r="E164" s="3">
        <v>106773966.42820001</v>
      </c>
      <c r="F164" s="3">
        <v>0</v>
      </c>
      <c r="G164" s="3">
        <v>155162.3193</v>
      </c>
      <c r="H164" s="3">
        <v>12915427.1076</v>
      </c>
      <c r="I164" s="3">
        <v>3072801.7944</v>
      </c>
      <c r="J164" s="3">
        <v>2348259.4741000002</v>
      </c>
      <c r="K164" s="3">
        <v>30375229.764400002</v>
      </c>
      <c r="L164" s="4">
        <f t="shared" si="14"/>
        <v>155640846.88800001</v>
      </c>
      <c r="M164" s="7"/>
      <c r="N164" s="156"/>
      <c r="O164" s="148"/>
      <c r="P164" s="8">
        <v>6</v>
      </c>
      <c r="Q164" s="3" t="s">
        <v>585</v>
      </c>
      <c r="R164" s="3">
        <v>101670912.0248</v>
      </c>
      <c r="S164" s="3">
        <v>0</v>
      </c>
      <c r="T164" s="3">
        <v>147746.63750000001</v>
      </c>
      <c r="U164" s="3">
        <v>12298159.3467</v>
      </c>
      <c r="V164" s="3">
        <v>2925943.1990999999</v>
      </c>
      <c r="W164" s="3">
        <v>2236028.9720999999</v>
      </c>
      <c r="X164" s="3">
        <v>31386097.0101</v>
      </c>
      <c r="Y164" s="121">
        <f t="shared" si="15"/>
        <v>150664887.19030002</v>
      </c>
    </row>
    <row r="165" spans="1:25" ht="25" customHeight="1" x14ac:dyDescent="0.25">
      <c r="A165" s="151"/>
      <c r="B165" s="148"/>
      <c r="C165" s="1">
        <v>10</v>
      </c>
      <c r="D165" s="3" t="s">
        <v>209</v>
      </c>
      <c r="E165" s="3">
        <v>91010077.398599997</v>
      </c>
      <c r="F165" s="3">
        <v>0</v>
      </c>
      <c r="G165" s="3">
        <v>132254.47320000001</v>
      </c>
      <c r="H165" s="3">
        <v>11008619.984999999</v>
      </c>
      <c r="I165" s="3">
        <v>2619139.6507000001</v>
      </c>
      <c r="J165" s="3">
        <v>2001567.27</v>
      </c>
      <c r="K165" s="3">
        <v>26582755.9419</v>
      </c>
      <c r="L165" s="4">
        <f t="shared" si="14"/>
        <v>133354414.71939999</v>
      </c>
      <c r="M165" s="7"/>
      <c r="N165" s="156"/>
      <c r="O165" s="148"/>
      <c r="P165" s="8">
        <v>7</v>
      </c>
      <c r="Q165" s="3" t="s">
        <v>586</v>
      </c>
      <c r="R165" s="3">
        <v>96301435.278300002</v>
      </c>
      <c r="S165" s="3">
        <v>0</v>
      </c>
      <c r="T165" s="3">
        <v>139943.7948</v>
      </c>
      <c r="U165" s="3">
        <v>11648665.019200001</v>
      </c>
      <c r="V165" s="3">
        <v>2771417.3503999999</v>
      </c>
      <c r="W165" s="3">
        <v>2117939.0943999998</v>
      </c>
      <c r="X165" s="3">
        <v>29205076.050299998</v>
      </c>
      <c r="Y165" s="121">
        <f t="shared" si="15"/>
        <v>142184476.58739999</v>
      </c>
    </row>
    <row r="166" spans="1:25" ht="25" customHeight="1" x14ac:dyDescent="0.25">
      <c r="A166" s="151"/>
      <c r="B166" s="148"/>
      <c r="C166" s="1">
        <v>11</v>
      </c>
      <c r="D166" s="3" t="s">
        <v>210</v>
      </c>
      <c r="E166" s="3">
        <v>131127098.31990001</v>
      </c>
      <c r="F166" s="3">
        <v>0</v>
      </c>
      <c r="G166" s="3">
        <v>190551.92360000001</v>
      </c>
      <c r="H166" s="3">
        <v>15861192.918400001</v>
      </c>
      <c r="I166" s="3">
        <v>3773650.0430999999</v>
      </c>
      <c r="J166" s="3">
        <v>2883853.2579000001</v>
      </c>
      <c r="K166" s="3">
        <v>38575815.467</v>
      </c>
      <c r="L166" s="4">
        <f t="shared" si="14"/>
        <v>192412161.92990002</v>
      </c>
      <c r="M166" s="7"/>
      <c r="N166" s="156"/>
      <c r="O166" s="148"/>
      <c r="P166" s="8">
        <v>8</v>
      </c>
      <c r="Q166" s="3" t="s">
        <v>587</v>
      </c>
      <c r="R166" s="3">
        <v>86051433.848499998</v>
      </c>
      <c r="S166" s="3">
        <v>0</v>
      </c>
      <c r="T166" s="3">
        <v>125048.6471</v>
      </c>
      <c r="U166" s="3">
        <v>10408820.226</v>
      </c>
      <c r="V166" s="3">
        <v>2476436.9929</v>
      </c>
      <c r="W166" s="3">
        <v>1892512.7683999999</v>
      </c>
      <c r="X166" s="3">
        <v>26782619.289700001</v>
      </c>
      <c r="Y166" s="121">
        <f t="shared" si="15"/>
        <v>127736871.7726</v>
      </c>
    </row>
    <row r="167" spans="1:25" ht="25" customHeight="1" x14ac:dyDescent="0.25">
      <c r="A167" s="151"/>
      <c r="B167" s="148"/>
      <c r="C167" s="1">
        <v>12</v>
      </c>
      <c r="D167" s="3" t="s">
        <v>211</v>
      </c>
      <c r="E167" s="3">
        <v>92866305.095500007</v>
      </c>
      <c r="F167" s="3">
        <v>0</v>
      </c>
      <c r="G167" s="3">
        <v>134951.9154</v>
      </c>
      <c r="H167" s="3">
        <v>11233150.1239</v>
      </c>
      <c r="I167" s="3">
        <v>2672559.2247000001</v>
      </c>
      <c r="J167" s="3">
        <v>2042390.9316</v>
      </c>
      <c r="K167" s="3">
        <v>28220164.646699999</v>
      </c>
      <c r="L167" s="4">
        <f t="shared" si="14"/>
        <v>137169521.93780002</v>
      </c>
      <c r="M167" s="7"/>
      <c r="N167" s="156"/>
      <c r="O167" s="148"/>
      <c r="P167" s="8">
        <v>9</v>
      </c>
      <c r="Q167" s="3" t="s">
        <v>588</v>
      </c>
      <c r="R167" s="3">
        <v>92854450.829999998</v>
      </c>
      <c r="S167" s="3">
        <v>0</v>
      </c>
      <c r="T167" s="3">
        <v>134934.68890000001</v>
      </c>
      <c r="U167" s="3">
        <v>11231716.226600001</v>
      </c>
      <c r="V167" s="3">
        <v>2672218.0759000001</v>
      </c>
      <c r="W167" s="3">
        <v>2042130.223</v>
      </c>
      <c r="X167" s="3">
        <v>28853908.773499999</v>
      </c>
      <c r="Y167" s="121">
        <f t="shared" si="15"/>
        <v>137789358.8179</v>
      </c>
    </row>
    <row r="168" spans="1:25" ht="25" customHeight="1" x14ac:dyDescent="0.25">
      <c r="A168" s="151"/>
      <c r="B168" s="148"/>
      <c r="C168" s="1">
        <v>13</v>
      </c>
      <c r="D168" s="3" t="s">
        <v>212</v>
      </c>
      <c r="E168" s="3">
        <v>107146085.7782</v>
      </c>
      <c r="F168" s="3">
        <v>0</v>
      </c>
      <c r="G168" s="3">
        <v>155703.07750000001</v>
      </c>
      <c r="H168" s="3">
        <v>12960438.831900001</v>
      </c>
      <c r="I168" s="3">
        <v>3083510.8561999998</v>
      </c>
      <c r="J168" s="3">
        <v>2356443.4240000001</v>
      </c>
      <c r="K168" s="3">
        <v>34253736.250500001</v>
      </c>
      <c r="L168" s="4">
        <f t="shared" si="14"/>
        <v>159955918.21829998</v>
      </c>
      <c r="M168" s="7"/>
      <c r="N168" s="156"/>
      <c r="O168" s="148"/>
      <c r="P168" s="8">
        <v>10</v>
      </c>
      <c r="Q168" s="3" t="s">
        <v>589</v>
      </c>
      <c r="R168" s="3">
        <v>102258833.8519</v>
      </c>
      <c r="S168" s="3">
        <v>0</v>
      </c>
      <c r="T168" s="3">
        <v>148600.99660000001</v>
      </c>
      <c r="U168" s="3">
        <v>12369274.6359</v>
      </c>
      <c r="V168" s="3">
        <v>2942862.747</v>
      </c>
      <c r="W168" s="3">
        <v>2248959.0247</v>
      </c>
      <c r="X168" s="3">
        <v>30830004.7082</v>
      </c>
      <c r="Y168" s="121">
        <f t="shared" si="15"/>
        <v>150798535.96430001</v>
      </c>
    </row>
    <row r="169" spans="1:25" ht="25" customHeight="1" x14ac:dyDescent="0.25">
      <c r="A169" s="151"/>
      <c r="B169" s="148"/>
      <c r="C169" s="1">
        <v>14</v>
      </c>
      <c r="D169" s="3" t="s">
        <v>213</v>
      </c>
      <c r="E169" s="3">
        <v>94711557.190400004</v>
      </c>
      <c r="F169" s="3">
        <v>0</v>
      </c>
      <c r="G169" s="3">
        <v>137633.40789999999</v>
      </c>
      <c r="H169" s="3">
        <v>11456352.649</v>
      </c>
      <c r="I169" s="3">
        <v>2725662.9366000001</v>
      </c>
      <c r="J169" s="3">
        <v>2082973.2089</v>
      </c>
      <c r="K169" s="3">
        <v>26208819.217900001</v>
      </c>
      <c r="L169" s="4">
        <f t="shared" si="14"/>
        <v>137322998.61070001</v>
      </c>
      <c r="M169" s="7"/>
      <c r="N169" s="156"/>
      <c r="O169" s="148"/>
      <c r="P169" s="8">
        <v>11</v>
      </c>
      <c r="Q169" s="3" t="s">
        <v>590</v>
      </c>
      <c r="R169" s="3">
        <v>99885887.556400001</v>
      </c>
      <c r="S169" s="3">
        <v>0</v>
      </c>
      <c r="T169" s="3">
        <v>145152.66680000001</v>
      </c>
      <c r="U169" s="3">
        <v>12082241.9824</v>
      </c>
      <c r="V169" s="3">
        <v>2874572.7519999999</v>
      </c>
      <c r="W169" s="3">
        <v>2196771.2694999999</v>
      </c>
      <c r="X169" s="3">
        <v>28054057.2579</v>
      </c>
      <c r="Y169" s="121">
        <f t="shared" si="15"/>
        <v>145238683.48500001</v>
      </c>
    </row>
    <row r="170" spans="1:25" ht="25" customHeight="1" x14ac:dyDescent="0.25">
      <c r="A170" s="151"/>
      <c r="B170" s="148"/>
      <c r="C170" s="1">
        <v>15</v>
      </c>
      <c r="D170" s="3" t="s">
        <v>214</v>
      </c>
      <c r="E170" s="3">
        <v>87161109.251200005</v>
      </c>
      <c r="F170" s="3">
        <v>0</v>
      </c>
      <c r="G170" s="3">
        <v>126661.2107</v>
      </c>
      <c r="H170" s="3">
        <v>10543047.062899999</v>
      </c>
      <c r="I170" s="3">
        <v>2508371.8613</v>
      </c>
      <c r="J170" s="3">
        <v>1916917.6477999999</v>
      </c>
      <c r="K170" s="3">
        <v>24269234.058699999</v>
      </c>
      <c r="L170" s="4">
        <f t="shared" si="14"/>
        <v>126525341.0926</v>
      </c>
      <c r="M170" s="7"/>
      <c r="N170" s="156"/>
      <c r="O170" s="148"/>
      <c r="P170" s="8">
        <v>12</v>
      </c>
      <c r="Q170" s="3" t="s">
        <v>591</v>
      </c>
      <c r="R170" s="3">
        <v>116229299.0634</v>
      </c>
      <c r="S170" s="3">
        <v>0</v>
      </c>
      <c r="T170" s="3">
        <v>168902.66620000001</v>
      </c>
      <c r="U170" s="3">
        <v>14059148.405099999</v>
      </c>
      <c r="V170" s="3">
        <v>3344912.7223999999</v>
      </c>
      <c r="W170" s="3">
        <v>2556208.8009000001</v>
      </c>
      <c r="X170" s="3">
        <v>34678439.592</v>
      </c>
      <c r="Y170" s="121">
        <f t="shared" si="15"/>
        <v>171036911.25</v>
      </c>
    </row>
    <row r="171" spans="1:25" ht="25" customHeight="1" x14ac:dyDescent="0.25">
      <c r="A171" s="151"/>
      <c r="B171" s="148"/>
      <c r="C171" s="1">
        <v>16</v>
      </c>
      <c r="D171" s="3" t="s">
        <v>215</v>
      </c>
      <c r="E171" s="3">
        <v>127715421.28389999</v>
      </c>
      <c r="F171" s="3">
        <v>0</v>
      </c>
      <c r="G171" s="3">
        <v>185594.12590000001</v>
      </c>
      <c r="H171" s="3">
        <v>15448514.9263</v>
      </c>
      <c r="I171" s="3">
        <v>3675466.8654</v>
      </c>
      <c r="J171" s="3">
        <v>2808820.8957000002</v>
      </c>
      <c r="K171" s="3">
        <v>30626556.666099999</v>
      </c>
      <c r="L171" s="4">
        <f t="shared" si="14"/>
        <v>180460374.76329997</v>
      </c>
      <c r="M171" s="7"/>
      <c r="N171" s="156"/>
      <c r="O171" s="148"/>
      <c r="P171" s="8">
        <v>13</v>
      </c>
      <c r="Q171" s="3" t="s">
        <v>592</v>
      </c>
      <c r="R171" s="3">
        <v>119061930.7042</v>
      </c>
      <c r="S171" s="3">
        <v>0</v>
      </c>
      <c r="T171" s="3">
        <v>173019.00380000001</v>
      </c>
      <c r="U171" s="3">
        <v>14401784.805199999</v>
      </c>
      <c r="V171" s="3">
        <v>3426431.8031000001</v>
      </c>
      <c r="W171" s="3">
        <v>2618506.3281999999</v>
      </c>
      <c r="X171" s="3">
        <v>32802184.032400001</v>
      </c>
      <c r="Y171" s="121">
        <f t="shared" si="15"/>
        <v>172483856.67690003</v>
      </c>
    </row>
    <row r="172" spans="1:25" ht="25" customHeight="1" x14ac:dyDescent="0.25">
      <c r="A172" s="151"/>
      <c r="B172" s="148"/>
      <c r="C172" s="1">
        <v>17</v>
      </c>
      <c r="D172" s="3" t="s">
        <v>216</v>
      </c>
      <c r="E172" s="3">
        <v>131623724.4557</v>
      </c>
      <c r="F172" s="3">
        <v>0</v>
      </c>
      <c r="G172" s="3">
        <v>191273.61319999999</v>
      </c>
      <c r="H172" s="3">
        <v>15921265.0396</v>
      </c>
      <c r="I172" s="3">
        <v>3787942.2318000002</v>
      </c>
      <c r="J172" s="3">
        <v>2894775.4616999999</v>
      </c>
      <c r="K172" s="3">
        <v>33766483.3561</v>
      </c>
      <c r="L172" s="4">
        <f t="shared" si="14"/>
        <v>188185464.15809998</v>
      </c>
      <c r="M172" s="7"/>
      <c r="N172" s="156"/>
      <c r="O172" s="148"/>
      <c r="P172" s="8">
        <v>14</v>
      </c>
      <c r="Q172" s="3" t="s">
        <v>593</v>
      </c>
      <c r="R172" s="3">
        <v>131833156.21780001</v>
      </c>
      <c r="S172" s="3">
        <v>0</v>
      </c>
      <c r="T172" s="3">
        <v>191577.95629999999</v>
      </c>
      <c r="U172" s="3">
        <v>15946598</v>
      </c>
      <c r="V172" s="3">
        <v>3793969.3779000002</v>
      </c>
      <c r="W172" s="3">
        <v>2899381.4545</v>
      </c>
      <c r="X172" s="3">
        <v>33982278.6787</v>
      </c>
      <c r="Y172" s="121">
        <f t="shared" si="15"/>
        <v>188646961.68520001</v>
      </c>
    </row>
    <row r="173" spans="1:25" ht="25" customHeight="1" x14ac:dyDescent="0.25">
      <c r="A173" s="151"/>
      <c r="B173" s="148"/>
      <c r="C173" s="1">
        <v>18</v>
      </c>
      <c r="D173" s="3" t="s">
        <v>217</v>
      </c>
      <c r="E173" s="3">
        <v>73288154.215000004</v>
      </c>
      <c r="F173" s="3">
        <v>0</v>
      </c>
      <c r="G173" s="3">
        <v>106501.2415</v>
      </c>
      <c r="H173" s="3">
        <v>8864968.1685000006</v>
      </c>
      <c r="I173" s="3">
        <v>2109128.0891</v>
      </c>
      <c r="J173" s="3">
        <v>1611812.3943</v>
      </c>
      <c r="K173" s="3">
        <v>23983985.327399999</v>
      </c>
      <c r="L173" s="4">
        <f t="shared" si="14"/>
        <v>109964549.43580002</v>
      </c>
      <c r="M173" s="7"/>
      <c r="N173" s="156"/>
      <c r="O173" s="148"/>
      <c r="P173" s="8">
        <v>15</v>
      </c>
      <c r="Q173" s="3" t="s">
        <v>594</v>
      </c>
      <c r="R173" s="3">
        <v>155554927.58160001</v>
      </c>
      <c r="S173" s="3">
        <v>0</v>
      </c>
      <c r="T173" s="3">
        <v>226050.07699999999</v>
      </c>
      <c r="U173" s="3">
        <v>18815994.1567</v>
      </c>
      <c r="V173" s="3">
        <v>4476647.9751000004</v>
      </c>
      <c r="W173" s="3">
        <v>3421089.8467000001</v>
      </c>
      <c r="X173" s="3">
        <v>35017325.971500002</v>
      </c>
      <c r="Y173" s="121">
        <f t="shared" si="15"/>
        <v>217512035.60860002</v>
      </c>
    </row>
    <row r="174" spans="1:25" ht="25" customHeight="1" x14ac:dyDescent="0.25">
      <c r="A174" s="151"/>
      <c r="B174" s="148"/>
      <c r="C174" s="1">
        <v>19</v>
      </c>
      <c r="D174" s="3" t="s">
        <v>218</v>
      </c>
      <c r="E174" s="3">
        <v>98733398.966000006</v>
      </c>
      <c r="F174" s="3">
        <v>0</v>
      </c>
      <c r="G174" s="3">
        <v>143477.8878</v>
      </c>
      <c r="H174" s="3">
        <v>11942836.443</v>
      </c>
      <c r="I174" s="3">
        <v>2841405.7814000002</v>
      </c>
      <c r="J174" s="3">
        <v>2171424.8078000001</v>
      </c>
      <c r="K174" s="3">
        <v>27105191.9472</v>
      </c>
      <c r="L174" s="4">
        <f t="shared" si="14"/>
        <v>142937735.83319998</v>
      </c>
      <c r="M174" s="7"/>
      <c r="N174" s="156"/>
      <c r="O174" s="148"/>
      <c r="P174" s="8">
        <v>16</v>
      </c>
      <c r="Q174" s="3" t="s">
        <v>595</v>
      </c>
      <c r="R174" s="3">
        <v>98517945.3847</v>
      </c>
      <c r="S174" s="3">
        <v>0</v>
      </c>
      <c r="T174" s="3">
        <v>143164.79389999999</v>
      </c>
      <c r="U174" s="3">
        <v>11916775.080700001</v>
      </c>
      <c r="V174" s="3">
        <v>2835205.3360000001</v>
      </c>
      <c r="W174" s="3">
        <v>2166686.3783</v>
      </c>
      <c r="X174" s="3">
        <v>34114978.751699999</v>
      </c>
      <c r="Y174" s="121">
        <f t="shared" si="15"/>
        <v>149694755.72529998</v>
      </c>
    </row>
    <row r="175" spans="1:25" ht="25" customHeight="1" x14ac:dyDescent="0.25">
      <c r="A175" s="151"/>
      <c r="B175" s="148"/>
      <c r="C175" s="1">
        <v>20</v>
      </c>
      <c r="D175" s="3" t="s">
        <v>219</v>
      </c>
      <c r="E175" s="3">
        <v>116840278.33400001</v>
      </c>
      <c r="F175" s="3">
        <v>0</v>
      </c>
      <c r="G175" s="3">
        <v>169790.53200000001</v>
      </c>
      <c r="H175" s="3">
        <v>14133052.733100001</v>
      </c>
      <c r="I175" s="3">
        <v>3362495.8305000002</v>
      </c>
      <c r="J175" s="3">
        <v>2569645.9515</v>
      </c>
      <c r="K175" s="3">
        <v>29542319.4012</v>
      </c>
      <c r="L175" s="4">
        <f t="shared" si="14"/>
        <v>166617582.7823</v>
      </c>
      <c r="M175" s="7"/>
      <c r="N175" s="156"/>
      <c r="O175" s="148"/>
      <c r="P175" s="8">
        <v>17</v>
      </c>
      <c r="Q175" s="3" t="s">
        <v>596</v>
      </c>
      <c r="R175" s="3">
        <v>133718494.6498</v>
      </c>
      <c r="S175" s="3">
        <v>0</v>
      </c>
      <c r="T175" s="3">
        <v>194317.70170000001</v>
      </c>
      <c r="U175" s="3">
        <v>16174649.386499999</v>
      </c>
      <c r="V175" s="3">
        <v>3848226.7171999998</v>
      </c>
      <c r="W175" s="3">
        <v>2940845.3429999999</v>
      </c>
      <c r="X175" s="3">
        <v>37003180.240800001</v>
      </c>
      <c r="Y175" s="121">
        <f t="shared" si="15"/>
        <v>193879714.039</v>
      </c>
    </row>
    <row r="176" spans="1:25" ht="25" customHeight="1" x14ac:dyDescent="0.25">
      <c r="A176" s="151"/>
      <c r="B176" s="148"/>
      <c r="C176" s="1">
        <v>21</v>
      </c>
      <c r="D176" s="3" t="s">
        <v>220</v>
      </c>
      <c r="E176" s="3">
        <v>170147365.0063</v>
      </c>
      <c r="F176" s="3">
        <v>0</v>
      </c>
      <c r="G176" s="3">
        <v>247255.58720000001</v>
      </c>
      <c r="H176" s="3">
        <v>20581101.9652</v>
      </c>
      <c r="I176" s="3">
        <v>4896597.4197000004</v>
      </c>
      <c r="J176" s="3">
        <v>3742018.5391000002</v>
      </c>
      <c r="K176" s="3">
        <v>54851655.337499999</v>
      </c>
      <c r="L176" s="4">
        <f t="shared" si="14"/>
        <v>254465993.85499999</v>
      </c>
      <c r="M176" s="7"/>
      <c r="N176" s="156"/>
      <c r="O176" s="148"/>
      <c r="P176" s="8">
        <v>18</v>
      </c>
      <c r="Q176" s="3" t="s">
        <v>597</v>
      </c>
      <c r="R176" s="3">
        <v>90323970.092399999</v>
      </c>
      <c r="S176" s="3">
        <v>0</v>
      </c>
      <c r="T176" s="3">
        <v>131257.43239999999</v>
      </c>
      <c r="U176" s="3">
        <v>10925628.1359</v>
      </c>
      <c r="V176" s="3">
        <v>2599394.4654000001</v>
      </c>
      <c r="W176" s="3">
        <v>1986477.8429</v>
      </c>
      <c r="X176" s="3">
        <v>27624159.472600002</v>
      </c>
      <c r="Y176" s="121">
        <f t="shared" si="15"/>
        <v>133590887.44159999</v>
      </c>
    </row>
    <row r="177" spans="1:25" ht="25" customHeight="1" x14ac:dyDescent="0.25">
      <c r="A177" s="151"/>
      <c r="B177" s="148"/>
      <c r="C177" s="1">
        <v>22</v>
      </c>
      <c r="D177" s="3" t="s">
        <v>221</v>
      </c>
      <c r="E177" s="3">
        <v>106250069.8055</v>
      </c>
      <c r="F177" s="3">
        <v>0</v>
      </c>
      <c r="G177" s="3">
        <v>154401.0006</v>
      </c>
      <c r="H177" s="3">
        <v>12852056.335899999</v>
      </c>
      <c r="I177" s="3">
        <v>3057724.8001000001</v>
      </c>
      <c r="J177" s="3">
        <v>2336737.5156</v>
      </c>
      <c r="K177" s="3">
        <v>28821331.160599999</v>
      </c>
      <c r="L177" s="4">
        <f t="shared" si="14"/>
        <v>153472320.61829999</v>
      </c>
      <c r="M177" s="7"/>
      <c r="N177" s="156"/>
      <c r="O177" s="148"/>
      <c r="P177" s="8">
        <v>19</v>
      </c>
      <c r="Q177" s="3" t="s">
        <v>598</v>
      </c>
      <c r="R177" s="3">
        <v>103952486.4163</v>
      </c>
      <c r="S177" s="3">
        <v>0</v>
      </c>
      <c r="T177" s="3">
        <v>151062.18700000001</v>
      </c>
      <c r="U177" s="3">
        <v>12574139.613500001</v>
      </c>
      <c r="V177" s="3">
        <v>2991603.6416000002</v>
      </c>
      <c r="W177" s="3">
        <v>2286207.2025000001</v>
      </c>
      <c r="X177" s="3">
        <v>31237730.495299999</v>
      </c>
      <c r="Y177" s="121">
        <f t="shared" si="15"/>
        <v>153193229.5562</v>
      </c>
    </row>
    <row r="178" spans="1:25" ht="25" customHeight="1" x14ac:dyDescent="0.25">
      <c r="A178" s="151"/>
      <c r="B178" s="148"/>
      <c r="C178" s="1">
        <v>23</v>
      </c>
      <c r="D178" s="3" t="s">
        <v>222</v>
      </c>
      <c r="E178" s="3">
        <v>98942113.281200007</v>
      </c>
      <c r="F178" s="3">
        <v>0</v>
      </c>
      <c r="G178" s="3">
        <v>143781.18830000001</v>
      </c>
      <c r="H178" s="3">
        <v>11968082.6207</v>
      </c>
      <c r="I178" s="3">
        <v>2847412.2804</v>
      </c>
      <c r="J178" s="3">
        <v>2176015.0219000001</v>
      </c>
      <c r="K178" s="3">
        <v>27977202.031800002</v>
      </c>
      <c r="L178" s="4">
        <f t="shared" si="14"/>
        <v>144054606.42430001</v>
      </c>
      <c r="M178" s="7"/>
      <c r="N178" s="156"/>
      <c r="O178" s="148"/>
      <c r="P178" s="8">
        <v>20</v>
      </c>
      <c r="Q178" s="3" t="s">
        <v>599</v>
      </c>
      <c r="R178" s="3">
        <v>119897551.0851</v>
      </c>
      <c r="S178" s="3">
        <v>0</v>
      </c>
      <c r="T178" s="3">
        <v>174233.31469999999</v>
      </c>
      <c r="U178" s="3">
        <v>14502861.823100001</v>
      </c>
      <c r="V178" s="3">
        <v>3450479.7606000002</v>
      </c>
      <c r="W178" s="3">
        <v>2636883.9678000002</v>
      </c>
      <c r="X178" s="3">
        <v>32820505.803399999</v>
      </c>
      <c r="Y178" s="121">
        <f t="shared" si="15"/>
        <v>173482515.75470001</v>
      </c>
    </row>
    <row r="179" spans="1:25" ht="25" customHeight="1" x14ac:dyDescent="0.25">
      <c r="A179" s="151"/>
      <c r="B179" s="148"/>
      <c r="C179" s="1">
        <v>24</v>
      </c>
      <c r="D179" s="3" t="s">
        <v>223</v>
      </c>
      <c r="E179" s="3">
        <v>96576883.618100002</v>
      </c>
      <c r="F179" s="3">
        <v>0</v>
      </c>
      <c r="G179" s="3">
        <v>140344.0722</v>
      </c>
      <c r="H179" s="3">
        <v>11681983.374500001</v>
      </c>
      <c r="I179" s="3">
        <v>2779344.3590000002</v>
      </c>
      <c r="J179" s="3">
        <v>2123996.9772000001</v>
      </c>
      <c r="K179" s="3">
        <v>27525596.9309</v>
      </c>
      <c r="L179" s="4">
        <f t="shared" si="14"/>
        <v>140828149.3319</v>
      </c>
      <c r="M179" s="7"/>
      <c r="N179" s="156"/>
      <c r="O179" s="148"/>
      <c r="P179" s="8">
        <v>21</v>
      </c>
      <c r="Q179" s="3" t="s">
        <v>600</v>
      </c>
      <c r="R179" s="3">
        <v>112791283.4465</v>
      </c>
      <c r="S179" s="3">
        <v>0</v>
      </c>
      <c r="T179" s="3">
        <v>163906.5937</v>
      </c>
      <c r="U179" s="3">
        <v>13643284.486400001</v>
      </c>
      <c r="V179" s="3">
        <v>3245971.5581</v>
      </c>
      <c r="W179" s="3">
        <v>2480597.1793</v>
      </c>
      <c r="X179" s="3">
        <v>32430437.9549</v>
      </c>
      <c r="Y179" s="121">
        <f t="shared" si="15"/>
        <v>164755481.2189</v>
      </c>
    </row>
    <row r="180" spans="1:25" ht="25" customHeight="1" x14ac:dyDescent="0.25">
      <c r="A180" s="151"/>
      <c r="B180" s="148"/>
      <c r="C180" s="1">
        <v>25</v>
      </c>
      <c r="D180" s="3" t="s">
        <v>224</v>
      </c>
      <c r="E180" s="3">
        <v>110451968.38779999</v>
      </c>
      <c r="F180" s="3">
        <v>0</v>
      </c>
      <c r="G180" s="3">
        <v>160507.13630000001</v>
      </c>
      <c r="H180" s="3">
        <v>13360319.8825</v>
      </c>
      <c r="I180" s="3">
        <v>3178649.4219</v>
      </c>
      <c r="J180" s="3">
        <v>2429149.0695000002</v>
      </c>
      <c r="K180" s="3">
        <v>35970871.212300003</v>
      </c>
      <c r="L180" s="4">
        <f t="shared" si="14"/>
        <v>165551465.1103</v>
      </c>
      <c r="M180" s="7"/>
      <c r="N180" s="156"/>
      <c r="O180" s="148"/>
      <c r="P180" s="8">
        <v>22</v>
      </c>
      <c r="Q180" s="3" t="s">
        <v>601</v>
      </c>
      <c r="R180" s="3">
        <v>133336578.7133</v>
      </c>
      <c r="S180" s="3">
        <v>0</v>
      </c>
      <c r="T180" s="3">
        <v>193762.7072</v>
      </c>
      <c r="U180" s="3">
        <v>16128452.662699999</v>
      </c>
      <c r="V180" s="3">
        <v>3837235.7236000001</v>
      </c>
      <c r="W180" s="3">
        <v>2932445.9386999998</v>
      </c>
      <c r="X180" s="3">
        <v>36370348.927100003</v>
      </c>
      <c r="Y180" s="121">
        <f t="shared" si="15"/>
        <v>192798824.6726</v>
      </c>
    </row>
    <row r="181" spans="1:25" ht="25" customHeight="1" x14ac:dyDescent="0.25">
      <c r="A181" s="151"/>
      <c r="B181" s="148"/>
      <c r="C181" s="1">
        <v>26</v>
      </c>
      <c r="D181" s="3" t="s">
        <v>225</v>
      </c>
      <c r="E181" s="3">
        <v>96010266.805399999</v>
      </c>
      <c r="F181" s="3">
        <v>0</v>
      </c>
      <c r="G181" s="3">
        <v>139520.67310000001</v>
      </c>
      <c r="H181" s="3">
        <v>11613445.1494</v>
      </c>
      <c r="I181" s="3">
        <v>2763037.9388000001</v>
      </c>
      <c r="J181" s="3">
        <v>2111535.4816999999</v>
      </c>
      <c r="K181" s="3">
        <v>26858312.721799999</v>
      </c>
      <c r="L181" s="4">
        <f t="shared" si="14"/>
        <v>139496118.77020001</v>
      </c>
      <c r="M181" s="7"/>
      <c r="N181" s="156"/>
      <c r="O181" s="148"/>
      <c r="P181" s="8">
        <v>23</v>
      </c>
      <c r="Q181" s="3" t="s">
        <v>602</v>
      </c>
      <c r="R181" s="3">
        <v>97512388.180399999</v>
      </c>
      <c r="S181" s="3">
        <v>0</v>
      </c>
      <c r="T181" s="3">
        <v>141703.53330000001</v>
      </c>
      <c r="U181" s="3">
        <v>11795142.427999999</v>
      </c>
      <c r="V181" s="3">
        <v>2806266.8401000001</v>
      </c>
      <c r="W181" s="3">
        <v>2144571.3506</v>
      </c>
      <c r="X181" s="3">
        <v>35120618.274499997</v>
      </c>
      <c r="Y181" s="121">
        <f t="shared" si="15"/>
        <v>149520690.60690001</v>
      </c>
    </row>
    <row r="182" spans="1:25" ht="25" customHeight="1" x14ac:dyDescent="0.25">
      <c r="A182" s="151"/>
      <c r="B182" s="149"/>
      <c r="C182" s="1">
        <v>27</v>
      </c>
      <c r="D182" s="3" t="s">
        <v>226</v>
      </c>
      <c r="E182" s="3">
        <v>93117075.126000002</v>
      </c>
      <c r="F182" s="3">
        <v>0</v>
      </c>
      <c r="G182" s="3">
        <v>135316.33059999999</v>
      </c>
      <c r="H182" s="3">
        <v>11263483.379799999</v>
      </c>
      <c r="I182" s="3">
        <v>2679776.0269999998</v>
      </c>
      <c r="J182" s="3">
        <v>2047906.0691</v>
      </c>
      <c r="K182" s="3">
        <v>27025465.690200001</v>
      </c>
      <c r="L182" s="4">
        <f t="shared" si="14"/>
        <v>136269022.62270001</v>
      </c>
      <c r="M182" s="7"/>
      <c r="N182" s="156"/>
      <c r="O182" s="148"/>
      <c r="P182" s="8">
        <v>24</v>
      </c>
      <c r="Q182" s="3" t="s">
        <v>603</v>
      </c>
      <c r="R182" s="3">
        <v>79359606.093400002</v>
      </c>
      <c r="S182" s="3">
        <v>0</v>
      </c>
      <c r="T182" s="3">
        <v>115324.1839</v>
      </c>
      <c r="U182" s="3">
        <v>9599373.7244000006</v>
      </c>
      <c r="V182" s="3">
        <v>2283855.7765000002</v>
      </c>
      <c r="W182" s="3">
        <v>1745340.6772</v>
      </c>
      <c r="X182" s="3">
        <v>26289391.904800002</v>
      </c>
      <c r="Y182" s="121">
        <f t="shared" si="15"/>
        <v>119392892.3602</v>
      </c>
    </row>
    <row r="183" spans="1:25" ht="25" customHeight="1" x14ac:dyDescent="0.3">
      <c r="A183" s="1"/>
      <c r="B183" s="152" t="s">
        <v>818</v>
      </c>
      <c r="C183" s="153"/>
      <c r="D183" s="154"/>
      <c r="E183" s="10">
        <f>SUM(E156:E182)</f>
        <v>2876760281.7599001</v>
      </c>
      <c r="F183" s="10">
        <f t="shared" ref="F183:L183" si="19">SUM(F156:F182)</f>
        <v>0</v>
      </c>
      <c r="G183" s="10">
        <f t="shared" si="19"/>
        <v>4180464.6976000005</v>
      </c>
      <c r="H183" s="10">
        <f t="shared" si="19"/>
        <v>347974220.38269997</v>
      </c>
      <c r="I183" s="10">
        <f t="shared" si="19"/>
        <v>82789039.796499997</v>
      </c>
      <c r="J183" s="10">
        <f t="shared" si="19"/>
        <v>63268040.069400005</v>
      </c>
      <c r="K183" s="10">
        <f t="shared" si="19"/>
        <v>821869581.23330021</v>
      </c>
      <c r="L183" s="10">
        <f t="shared" si="19"/>
        <v>4196841627.9394002</v>
      </c>
      <c r="M183" s="7"/>
      <c r="N183" s="157"/>
      <c r="O183" s="149"/>
      <c r="P183" s="8">
        <v>25</v>
      </c>
      <c r="Q183" s="3" t="s">
        <v>604</v>
      </c>
      <c r="R183" s="3">
        <v>88461414.563600004</v>
      </c>
      <c r="S183" s="3">
        <v>0</v>
      </c>
      <c r="T183" s="3">
        <v>128550.7948</v>
      </c>
      <c r="U183" s="3">
        <v>10700332.579600001</v>
      </c>
      <c r="V183" s="3">
        <v>2545792.7855000002</v>
      </c>
      <c r="W183" s="3">
        <v>1945515.0145</v>
      </c>
      <c r="X183" s="3">
        <v>26172491.040100001</v>
      </c>
      <c r="Y183" s="121">
        <f t="shared" si="15"/>
        <v>129954096.77810001</v>
      </c>
    </row>
    <row r="184" spans="1:25" ht="25" customHeight="1" x14ac:dyDescent="0.3">
      <c r="A184" s="151">
        <v>9</v>
      </c>
      <c r="B184" s="147" t="s">
        <v>31</v>
      </c>
      <c r="C184" s="1">
        <v>1</v>
      </c>
      <c r="D184" s="3" t="s">
        <v>227</v>
      </c>
      <c r="E184" s="3">
        <v>98716467.011000007</v>
      </c>
      <c r="F184" s="3">
        <v>-2017457.56</v>
      </c>
      <c r="G184" s="3">
        <v>143453.2825</v>
      </c>
      <c r="H184" s="3">
        <v>11940788.346100001</v>
      </c>
      <c r="I184" s="3">
        <v>2840918.5040000002</v>
      </c>
      <c r="J184" s="3">
        <v>2171052.4265999999</v>
      </c>
      <c r="K184" s="3">
        <v>29845271.007399999</v>
      </c>
      <c r="L184" s="4">
        <f t="shared" si="14"/>
        <v>143640493.0176</v>
      </c>
      <c r="M184" s="7"/>
      <c r="N184" s="14"/>
      <c r="O184" s="152" t="s">
        <v>836</v>
      </c>
      <c r="P184" s="153"/>
      <c r="Q184" s="154"/>
      <c r="R184" s="10">
        <f>SUM(R159:R183)</f>
        <v>2702468546.1845002</v>
      </c>
      <c r="S184" s="10">
        <f t="shared" ref="S184:X184" si="20">SUM(S159:S183)</f>
        <v>0</v>
      </c>
      <c r="T184" s="10">
        <f t="shared" si="20"/>
        <v>3927186.5733000003</v>
      </c>
      <c r="U184" s="10">
        <f t="shared" si="20"/>
        <v>326891813.4849999</v>
      </c>
      <c r="V184" s="10">
        <f t="shared" si="20"/>
        <v>77773173.329100028</v>
      </c>
      <c r="W184" s="10">
        <f t="shared" si="20"/>
        <v>59434875.179099992</v>
      </c>
      <c r="X184" s="10">
        <f t="shared" si="20"/>
        <v>780817067.86610019</v>
      </c>
      <c r="Y184" s="5">
        <f t="shared" si="15"/>
        <v>3951312662.6171002</v>
      </c>
    </row>
    <row r="185" spans="1:25" ht="25" customHeight="1" x14ac:dyDescent="0.25">
      <c r="A185" s="151"/>
      <c r="B185" s="148"/>
      <c r="C185" s="1">
        <v>2</v>
      </c>
      <c r="D185" s="3" t="s">
        <v>228</v>
      </c>
      <c r="E185" s="3">
        <v>124085401.4598</v>
      </c>
      <c r="F185" s="3">
        <v>-2544453.37</v>
      </c>
      <c r="G185" s="3">
        <v>180319.03580000001</v>
      </c>
      <c r="H185" s="3">
        <v>15009426.0921</v>
      </c>
      <c r="I185" s="3">
        <v>3571000.0951</v>
      </c>
      <c r="J185" s="3">
        <v>2728986.5622</v>
      </c>
      <c r="K185" s="3">
        <v>30265012.158799998</v>
      </c>
      <c r="L185" s="4">
        <f t="shared" si="14"/>
        <v>173295692.03380001</v>
      </c>
      <c r="M185" s="7"/>
      <c r="N185" s="155">
        <v>27</v>
      </c>
      <c r="O185" s="147" t="s">
        <v>49</v>
      </c>
      <c r="P185" s="8">
        <v>1</v>
      </c>
      <c r="Q185" s="3" t="s">
        <v>605</v>
      </c>
      <c r="R185" s="3">
        <v>99316934.907100007</v>
      </c>
      <c r="S185" s="3">
        <v>-5788847.5199999996</v>
      </c>
      <c r="T185" s="3">
        <v>144325.87340000001</v>
      </c>
      <c r="U185" s="3">
        <v>12013421.213500001</v>
      </c>
      <c r="V185" s="3">
        <v>2858199.1098000002</v>
      </c>
      <c r="W185" s="3">
        <v>2184258.4024999999</v>
      </c>
      <c r="X185" s="3">
        <v>35838682.881399997</v>
      </c>
      <c r="Y185" s="121">
        <f t="shared" si="15"/>
        <v>146566974.86770001</v>
      </c>
    </row>
    <row r="186" spans="1:25" ht="25" customHeight="1" x14ac:dyDescent="0.25">
      <c r="A186" s="151"/>
      <c r="B186" s="148"/>
      <c r="C186" s="1">
        <v>3</v>
      </c>
      <c r="D186" s="3" t="s">
        <v>229</v>
      </c>
      <c r="E186" s="3">
        <v>118786268.56910001</v>
      </c>
      <c r="F186" s="3">
        <v>-2434582.2599999998</v>
      </c>
      <c r="G186" s="3">
        <v>172618.41570000001</v>
      </c>
      <c r="H186" s="3">
        <v>14368440.5891</v>
      </c>
      <c r="I186" s="3">
        <v>3418498.6417999999</v>
      </c>
      <c r="J186" s="3">
        <v>2612443.7434999999</v>
      </c>
      <c r="K186" s="3">
        <v>38248923.004799999</v>
      </c>
      <c r="L186" s="4">
        <f t="shared" si="14"/>
        <v>175172610.704</v>
      </c>
      <c r="M186" s="7"/>
      <c r="N186" s="156"/>
      <c r="O186" s="148"/>
      <c r="P186" s="8">
        <v>2</v>
      </c>
      <c r="Q186" s="3" t="s">
        <v>606</v>
      </c>
      <c r="R186" s="3">
        <v>102529538.7141</v>
      </c>
      <c r="S186" s="3">
        <v>-5788847.5199999996</v>
      </c>
      <c r="T186" s="3">
        <v>148994.38089999999</v>
      </c>
      <c r="U186" s="3">
        <v>12402019.2181</v>
      </c>
      <c r="V186" s="3">
        <v>2950653.2451999998</v>
      </c>
      <c r="W186" s="3">
        <v>2254912.5850999998</v>
      </c>
      <c r="X186" s="3">
        <v>39088075.514700003</v>
      </c>
      <c r="Y186" s="121">
        <f t="shared" si="15"/>
        <v>153585346.1381</v>
      </c>
    </row>
    <row r="187" spans="1:25" ht="25" customHeight="1" x14ac:dyDescent="0.25">
      <c r="A187" s="151"/>
      <c r="B187" s="148"/>
      <c r="C187" s="1">
        <v>4</v>
      </c>
      <c r="D187" s="3" t="s">
        <v>230</v>
      </c>
      <c r="E187" s="3">
        <v>76642980.519999996</v>
      </c>
      <c r="F187" s="3">
        <v>-1558697.37</v>
      </c>
      <c r="G187" s="3">
        <v>111376.42449999999</v>
      </c>
      <c r="H187" s="3">
        <v>9270769.4705999997</v>
      </c>
      <c r="I187" s="3">
        <v>2205675.1842</v>
      </c>
      <c r="J187" s="3">
        <v>1685594.4491999999</v>
      </c>
      <c r="K187" s="3">
        <v>22382667.651799999</v>
      </c>
      <c r="L187" s="4">
        <f t="shared" si="14"/>
        <v>110740366.3303</v>
      </c>
      <c r="M187" s="7"/>
      <c r="N187" s="156"/>
      <c r="O187" s="148"/>
      <c r="P187" s="8">
        <v>3</v>
      </c>
      <c r="Q187" s="3" t="s">
        <v>607</v>
      </c>
      <c r="R187" s="3">
        <v>157591295.1945</v>
      </c>
      <c r="S187" s="3">
        <v>-5788847.5199999996</v>
      </c>
      <c r="T187" s="3">
        <v>229009.29579999999</v>
      </c>
      <c r="U187" s="3">
        <v>19062314.101100001</v>
      </c>
      <c r="V187" s="3">
        <v>4535251.7177999998</v>
      </c>
      <c r="W187" s="3">
        <v>3465875.2911</v>
      </c>
      <c r="X187" s="3">
        <v>57428898.462300003</v>
      </c>
      <c r="Y187" s="121">
        <f t="shared" si="15"/>
        <v>236523796.54259998</v>
      </c>
    </row>
    <row r="188" spans="1:25" ht="25" customHeight="1" x14ac:dyDescent="0.25">
      <c r="A188" s="151"/>
      <c r="B188" s="148"/>
      <c r="C188" s="1">
        <v>5</v>
      </c>
      <c r="D188" s="3" t="s">
        <v>231</v>
      </c>
      <c r="E188" s="3">
        <v>91555527.322400004</v>
      </c>
      <c r="F188" s="3">
        <v>-1868649.67</v>
      </c>
      <c r="G188" s="3">
        <v>133047.1128</v>
      </c>
      <c r="H188" s="3">
        <v>11074597.853599999</v>
      </c>
      <c r="I188" s="3">
        <v>2634836.9182000002</v>
      </c>
      <c r="J188" s="3">
        <v>2013563.2461000001</v>
      </c>
      <c r="K188" s="3">
        <v>27257652.775199998</v>
      </c>
      <c r="L188" s="4">
        <f t="shared" si="14"/>
        <v>132800575.55829999</v>
      </c>
      <c r="M188" s="7"/>
      <c r="N188" s="156"/>
      <c r="O188" s="148"/>
      <c r="P188" s="8">
        <v>4</v>
      </c>
      <c r="Q188" s="3" t="s">
        <v>608</v>
      </c>
      <c r="R188" s="3">
        <v>103617599.536</v>
      </c>
      <c r="S188" s="3">
        <v>-5788847.5199999996</v>
      </c>
      <c r="T188" s="3">
        <v>150575.5344</v>
      </c>
      <c r="U188" s="3">
        <v>12533631.545600001</v>
      </c>
      <c r="V188" s="3">
        <v>2981966.0769000002</v>
      </c>
      <c r="W188" s="3">
        <v>2278842.0992000001</v>
      </c>
      <c r="X188" s="3">
        <v>34544010.783399999</v>
      </c>
      <c r="Y188" s="121">
        <f t="shared" si="15"/>
        <v>150317778.0555</v>
      </c>
    </row>
    <row r="189" spans="1:25" ht="25" customHeight="1" x14ac:dyDescent="0.25">
      <c r="A189" s="151"/>
      <c r="B189" s="148"/>
      <c r="C189" s="1">
        <v>6</v>
      </c>
      <c r="D189" s="3" t="s">
        <v>232</v>
      </c>
      <c r="E189" s="3">
        <v>105327843.1577</v>
      </c>
      <c r="F189" s="3">
        <v>-2154700.0699999998</v>
      </c>
      <c r="G189" s="3">
        <v>153060.83470000001</v>
      </c>
      <c r="H189" s="3">
        <v>12740503.3849</v>
      </c>
      <c r="I189" s="3">
        <v>3031184.4383</v>
      </c>
      <c r="J189" s="3">
        <v>2316455.1609</v>
      </c>
      <c r="K189" s="3">
        <v>31463760.4921</v>
      </c>
      <c r="L189" s="4">
        <f t="shared" si="14"/>
        <v>152878107.39860001</v>
      </c>
      <c r="M189" s="7"/>
      <c r="N189" s="156"/>
      <c r="O189" s="148"/>
      <c r="P189" s="8">
        <v>5</v>
      </c>
      <c r="Q189" s="3" t="s">
        <v>609</v>
      </c>
      <c r="R189" s="3">
        <v>92859881.937399998</v>
      </c>
      <c r="S189" s="3">
        <v>-5788847.5199999996</v>
      </c>
      <c r="T189" s="3">
        <v>134942.58129999999</v>
      </c>
      <c r="U189" s="3">
        <v>11232373.175799999</v>
      </c>
      <c r="V189" s="3">
        <v>2672374.3753999998</v>
      </c>
      <c r="W189" s="3">
        <v>2042249.6683</v>
      </c>
      <c r="X189" s="3">
        <v>33682622.015299998</v>
      </c>
      <c r="Y189" s="121">
        <f t="shared" si="15"/>
        <v>136835596.2335</v>
      </c>
    </row>
    <row r="190" spans="1:25" ht="25" customHeight="1" x14ac:dyDescent="0.25">
      <c r="A190" s="151"/>
      <c r="B190" s="148"/>
      <c r="C190" s="1">
        <v>7</v>
      </c>
      <c r="D190" s="3" t="s">
        <v>233</v>
      </c>
      <c r="E190" s="3">
        <v>120752818.1974</v>
      </c>
      <c r="F190" s="3">
        <v>-2475446.61</v>
      </c>
      <c r="G190" s="3">
        <v>175476.17600000001</v>
      </c>
      <c r="H190" s="3">
        <v>14606315.318499999</v>
      </c>
      <c r="I190" s="3">
        <v>3475093.1228999998</v>
      </c>
      <c r="J190" s="3">
        <v>2655693.6943000001</v>
      </c>
      <c r="K190" s="3">
        <v>32589487.274599999</v>
      </c>
      <c r="L190" s="4">
        <f t="shared" si="14"/>
        <v>171779437.1737</v>
      </c>
      <c r="M190" s="7"/>
      <c r="N190" s="156"/>
      <c r="O190" s="148"/>
      <c r="P190" s="8">
        <v>6</v>
      </c>
      <c r="Q190" s="3" t="s">
        <v>610</v>
      </c>
      <c r="R190" s="3">
        <v>70636171.273499995</v>
      </c>
      <c r="S190" s="3">
        <v>-5788847.5199999996</v>
      </c>
      <c r="T190" s="3">
        <v>102647.4198</v>
      </c>
      <c r="U190" s="3">
        <v>8544183.1164999995</v>
      </c>
      <c r="V190" s="3">
        <v>2032807.8192</v>
      </c>
      <c r="W190" s="3">
        <v>1553487.8393999999</v>
      </c>
      <c r="X190" s="3">
        <v>26135247.277399998</v>
      </c>
      <c r="Y190" s="121">
        <f t="shared" si="15"/>
        <v>103215697.22579999</v>
      </c>
    </row>
    <row r="191" spans="1:25" ht="25" customHeight="1" x14ac:dyDescent="0.25">
      <c r="A191" s="151"/>
      <c r="B191" s="148"/>
      <c r="C191" s="1">
        <v>8</v>
      </c>
      <c r="D191" s="3" t="s">
        <v>234</v>
      </c>
      <c r="E191" s="3">
        <v>95654820.706900001</v>
      </c>
      <c r="F191" s="3">
        <v>-1953847.98</v>
      </c>
      <c r="G191" s="3">
        <v>139004.14420000001</v>
      </c>
      <c r="H191" s="3">
        <v>11570450.2292</v>
      </c>
      <c r="I191" s="3">
        <v>2752808.7093000002</v>
      </c>
      <c r="J191" s="3">
        <v>2103718.2234999998</v>
      </c>
      <c r="K191" s="3">
        <v>32141466.868000001</v>
      </c>
      <c r="L191" s="4">
        <f t="shared" si="14"/>
        <v>142408420.90109998</v>
      </c>
      <c r="M191" s="7"/>
      <c r="N191" s="156"/>
      <c r="O191" s="148"/>
      <c r="P191" s="8">
        <v>7</v>
      </c>
      <c r="Q191" s="3" t="s">
        <v>792</v>
      </c>
      <c r="R191" s="3">
        <v>68812113.103200004</v>
      </c>
      <c r="S191" s="3">
        <v>-5788847.5199999996</v>
      </c>
      <c r="T191" s="3">
        <v>99996.725999999995</v>
      </c>
      <c r="U191" s="3">
        <v>8323544.2181000002</v>
      </c>
      <c r="V191" s="3">
        <v>1980314.0381</v>
      </c>
      <c r="W191" s="3">
        <v>1513371.676</v>
      </c>
      <c r="X191" s="3">
        <v>26450899.527100001</v>
      </c>
      <c r="Y191" s="121">
        <f t="shared" si="15"/>
        <v>101391391.76850002</v>
      </c>
    </row>
    <row r="192" spans="1:25" ht="25" customHeight="1" x14ac:dyDescent="0.25">
      <c r="A192" s="151"/>
      <c r="B192" s="148"/>
      <c r="C192" s="1">
        <v>9</v>
      </c>
      <c r="D192" s="3" t="s">
        <v>235</v>
      </c>
      <c r="E192" s="3">
        <v>101956248.4355</v>
      </c>
      <c r="F192" s="3">
        <v>-2084922.28</v>
      </c>
      <c r="G192" s="3">
        <v>148161.28409999999</v>
      </c>
      <c r="H192" s="3">
        <v>12332673.7676</v>
      </c>
      <c r="I192" s="3">
        <v>2934154.7722</v>
      </c>
      <c r="J192" s="3">
        <v>2242304.3213999998</v>
      </c>
      <c r="K192" s="3">
        <v>32953864.8138</v>
      </c>
      <c r="L192" s="4">
        <f t="shared" si="14"/>
        <v>150482485.1146</v>
      </c>
      <c r="M192" s="7"/>
      <c r="N192" s="156"/>
      <c r="O192" s="148"/>
      <c r="P192" s="8">
        <v>8</v>
      </c>
      <c r="Q192" s="3" t="s">
        <v>611</v>
      </c>
      <c r="R192" s="3">
        <v>154514683.79769999</v>
      </c>
      <c r="S192" s="3">
        <v>-5788847.5199999996</v>
      </c>
      <c r="T192" s="3">
        <v>224538.41039999999</v>
      </c>
      <c r="U192" s="3">
        <v>18690165.799699999</v>
      </c>
      <c r="V192" s="3">
        <v>4446711.2492000004</v>
      </c>
      <c r="W192" s="3">
        <v>3398211.9635999999</v>
      </c>
      <c r="X192" s="3">
        <v>57314188.244099997</v>
      </c>
      <c r="Y192" s="121">
        <f t="shared" si="15"/>
        <v>232799651.94469997</v>
      </c>
    </row>
    <row r="193" spans="1:25" ht="25" customHeight="1" x14ac:dyDescent="0.25">
      <c r="A193" s="151"/>
      <c r="B193" s="148"/>
      <c r="C193" s="1">
        <v>10</v>
      </c>
      <c r="D193" s="3" t="s">
        <v>236</v>
      </c>
      <c r="E193" s="3">
        <v>79835715.898900002</v>
      </c>
      <c r="F193" s="3">
        <v>-1625005.68</v>
      </c>
      <c r="G193" s="3">
        <v>116016.0595</v>
      </c>
      <c r="H193" s="3">
        <v>9656964.1810999997</v>
      </c>
      <c r="I193" s="3">
        <v>2297557.5347000002</v>
      </c>
      <c r="J193" s="3">
        <v>1755811.6693</v>
      </c>
      <c r="K193" s="3">
        <v>25556516.171399999</v>
      </c>
      <c r="L193" s="4">
        <f t="shared" si="14"/>
        <v>117593575.83489999</v>
      </c>
      <c r="M193" s="7"/>
      <c r="N193" s="156"/>
      <c r="O193" s="148"/>
      <c r="P193" s="8">
        <v>9</v>
      </c>
      <c r="Q193" s="3" t="s">
        <v>612</v>
      </c>
      <c r="R193" s="3">
        <v>91955450.438500002</v>
      </c>
      <c r="S193" s="3">
        <v>-5788847.5199999996</v>
      </c>
      <c r="T193" s="3">
        <v>133628.2751</v>
      </c>
      <c r="U193" s="3">
        <v>11122972.733999999</v>
      </c>
      <c r="V193" s="3">
        <v>2646346.1324999998</v>
      </c>
      <c r="W193" s="3">
        <v>2022358.6788999999</v>
      </c>
      <c r="X193" s="3">
        <v>29788980.153099999</v>
      </c>
      <c r="Y193" s="121">
        <f t="shared" si="15"/>
        <v>131880888.89209999</v>
      </c>
    </row>
    <row r="194" spans="1:25" ht="25" customHeight="1" x14ac:dyDescent="0.25">
      <c r="A194" s="151"/>
      <c r="B194" s="148"/>
      <c r="C194" s="1">
        <v>11</v>
      </c>
      <c r="D194" s="3" t="s">
        <v>237</v>
      </c>
      <c r="E194" s="3">
        <v>108934708.62270001</v>
      </c>
      <c r="F194" s="3">
        <v>-2231802.6</v>
      </c>
      <c r="G194" s="3">
        <v>158302.27729999999</v>
      </c>
      <c r="H194" s="3">
        <v>13176791.4574</v>
      </c>
      <c r="I194" s="3">
        <v>3134984.8594</v>
      </c>
      <c r="J194" s="3">
        <v>2395780.2650000001</v>
      </c>
      <c r="K194" s="3">
        <v>31012354.540899999</v>
      </c>
      <c r="L194" s="4">
        <f t="shared" si="14"/>
        <v>156581119.42270002</v>
      </c>
      <c r="M194" s="7"/>
      <c r="N194" s="156"/>
      <c r="O194" s="148"/>
      <c r="P194" s="8">
        <v>10</v>
      </c>
      <c r="Q194" s="3" t="s">
        <v>613</v>
      </c>
      <c r="R194" s="3">
        <v>114889343.8187</v>
      </c>
      <c r="S194" s="3">
        <v>-5788847.5199999996</v>
      </c>
      <c r="T194" s="3">
        <v>166955.46340000001</v>
      </c>
      <c r="U194" s="3">
        <v>13897066.8147</v>
      </c>
      <c r="V194" s="3">
        <v>3306350.73</v>
      </c>
      <c r="W194" s="3">
        <v>2526739.4208999998</v>
      </c>
      <c r="X194" s="3">
        <v>41348955.498000003</v>
      </c>
      <c r="Y194" s="121">
        <f t="shared" si="15"/>
        <v>170346564.22570002</v>
      </c>
    </row>
    <row r="195" spans="1:25" ht="25" customHeight="1" x14ac:dyDescent="0.25">
      <c r="A195" s="151"/>
      <c r="B195" s="148"/>
      <c r="C195" s="1">
        <v>12</v>
      </c>
      <c r="D195" s="3" t="s">
        <v>238</v>
      </c>
      <c r="E195" s="3">
        <v>94008455.126300007</v>
      </c>
      <c r="F195" s="3">
        <v>-2540598.25</v>
      </c>
      <c r="G195" s="3">
        <v>136611.67060000001</v>
      </c>
      <c r="H195" s="3">
        <v>11371305.1064</v>
      </c>
      <c r="I195" s="3">
        <v>2705428.6664</v>
      </c>
      <c r="J195" s="3">
        <v>2067510.0194000001</v>
      </c>
      <c r="K195" s="3">
        <v>27556510.0682</v>
      </c>
      <c r="L195" s="4">
        <f t="shared" si="14"/>
        <v>135305222.4073</v>
      </c>
      <c r="M195" s="7"/>
      <c r="N195" s="156"/>
      <c r="O195" s="148"/>
      <c r="P195" s="8">
        <v>11</v>
      </c>
      <c r="Q195" s="3" t="s">
        <v>614</v>
      </c>
      <c r="R195" s="3">
        <v>88637179.032600001</v>
      </c>
      <c r="S195" s="3">
        <v>-5788847.5199999996</v>
      </c>
      <c r="T195" s="3">
        <v>128806.21309999999</v>
      </c>
      <c r="U195" s="3">
        <v>10721593.129000001</v>
      </c>
      <c r="V195" s="3">
        <v>2550851.0351</v>
      </c>
      <c r="W195" s="3">
        <v>1949380.5689000001</v>
      </c>
      <c r="X195" s="3">
        <v>32698955.340999998</v>
      </c>
      <c r="Y195" s="121">
        <f t="shared" si="15"/>
        <v>130897917.79969999</v>
      </c>
    </row>
    <row r="196" spans="1:25" ht="25" customHeight="1" x14ac:dyDescent="0.25">
      <c r="A196" s="151"/>
      <c r="B196" s="148"/>
      <c r="C196" s="1">
        <v>13</v>
      </c>
      <c r="D196" s="3" t="s">
        <v>239</v>
      </c>
      <c r="E196" s="3">
        <v>103611522.0992</v>
      </c>
      <c r="F196" s="3">
        <v>-2119233.0099999998</v>
      </c>
      <c r="G196" s="3">
        <v>150566.7028</v>
      </c>
      <c r="H196" s="3">
        <v>12532896.416099999</v>
      </c>
      <c r="I196" s="3">
        <v>2981791.1770000001</v>
      </c>
      <c r="J196" s="3">
        <v>2278708.4393000002</v>
      </c>
      <c r="K196" s="3">
        <v>31680236.199000001</v>
      </c>
      <c r="L196" s="4">
        <f t="shared" si="14"/>
        <v>151116488.02340001</v>
      </c>
      <c r="M196" s="7"/>
      <c r="N196" s="156"/>
      <c r="O196" s="148"/>
      <c r="P196" s="8">
        <v>12</v>
      </c>
      <c r="Q196" s="3" t="s">
        <v>615</v>
      </c>
      <c r="R196" s="3">
        <v>80079813.997999996</v>
      </c>
      <c r="S196" s="3">
        <v>-5788847.5199999996</v>
      </c>
      <c r="T196" s="3">
        <v>116370.7791</v>
      </c>
      <c r="U196" s="3">
        <v>9686490.3971999995</v>
      </c>
      <c r="V196" s="3">
        <v>2304582.3283000002</v>
      </c>
      <c r="W196" s="3">
        <v>1761180.0722000001</v>
      </c>
      <c r="X196" s="3">
        <v>30355826.5381</v>
      </c>
      <c r="Y196" s="121">
        <f t="shared" si="15"/>
        <v>118515416.59290001</v>
      </c>
    </row>
    <row r="197" spans="1:25" ht="25" customHeight="1" x14ac:dyDescent="0.25">
      <c r="A197" s="151"/>
      <c r="B197" s="148"/>
      <c r="C197" s="1">
        <v>14</v>
      </c>
      <c r="D197" s="3" t="s">
        <v>240</v>
      </c>
      <c r="E197" s="3">
        <v>98092801.3662</v>
      </c>
      <c r="F197" s="3">
        <v>-2004350.13</v>
      </c>
      <c r="G197" s="3">
        <v>142546.981</v>
      </c>
      <c r="H197" s="3">
        <v>11865349.468599999</v>
      </c>
      <c r="I197" s="3">
        <v>2822970.3001999999</v>
      </c>
      <c r="J197" s="3">
        <v>2157336.267</v>
      </c>
      <c r="K197" s="3">
        <v>30861199.930500001</v>
      </c>
      <c r="L197" s="4">
        <f t="shared" si="14"/>
        <v>143937854.18350002</v>
      </c>
      <c r="M197" s="7"/>
      <c r="N197" s="156"/>
      <c r="O197" s="148"/>
      <c r="P197" s="8">
        <v>13</v>
      </c>
      <c r="Q197" s="3" t="s">
        <v>851</v>
      </c>
      <c r="R197" s="3">
        <v>72212611.284299999</v>
      </c>
      <c r="S197" s="3">
        <v>-5788847.5199999996</v>
      </c>
      <c r="T197" s="3">
        <v>104938.2787</v>
      </c>
      <c r="U197" s="3">
        <v>8734870.0108000003</v>
      </c>
      <c r="V197" s="3">
        <v>2078175.5042999999</v>
      </c>
      <c r="W197" s="3">
        <v>1588158.1838</v>
      </c>
      <c r="X197" s="3">
        <v>26963577.197900001</v>
      </c>
      <c r="Y197" s="121">
        <f t="shared" si="15"/>
        <v>105893482.93979999</v>
      </c>
    </row>
    <row r="198" spans="1:25" ht="25" customHeight="1" x14ac:dyDescent="0.25">
      <c r="A198" s="151"/>
      <c r="B198" s="148"/>
      <c r="C198" s="1">
        <v>15</v>
      </c>
      <c r="D198" s="3" t="s">
        <v>241</v>
      </c>
      <c r="E198" s="3">
        <v>111266193.27860001</v>
      </c>
      <c r="F198" s="3">
        <v>-2278449.64</v>
      </c>
      <c r="G198" s="3">
        <v>161690.35560000001</v>
      </c>
      <c r="H198" s="3">
        <v>13458808.8923</v>
      </c>
      <c r="I198" s="3">
        <v>3202081.6477999999</v>
      </c>
      <c r="J198" s="3">
        <v>2447056.1622000001</v>
      </c>
      <c r="K198" s="3">
        <v>33007900.761500001</v>
      </c>
      <c r="L198" s="4">
        <f t="shared" si="14"/>
        <v>161265281.458</v>
      </c>
      <c r="M198" s="7"/>
      <c r="N198" s="156"/>
      <c r="O198" s="148"/>
      <c r="P198" s="8">
        <v>14</v>
      </c>
      <c r="Q198" s="3" t="s">
        <v>616</v>
      </c>
      <c r="R198" s="3">
        <v>83017567.258399993</v>
      </c>
      <c r="S198" s="3">
        <v>-5788847.5199999996</v>
      </c>
      <c r="T198" s="3">
        <v>120639.87790000001</v>
      </c>
      <c r="U198" s="3">
        <v>10041842.355799999</v>
      </c>
      <c r="V198" s="3">
        <v>2389126.6586000002</v>
      </c>
      <c r="W198" s="3">
        <v>1825789.5192</v>
      </c>
      <c r="X198" s="3">
        <v>27931643.8136</v>
      </c>
      <c r="Y198" s="121">
        <f t="shared" si="15"/>
        <v>119537761.96350001</v>
      </c>
    </row>
    <row r="199" spans="1:25" ht="25" customHeight="1" x14ac:dyDescent="0.25">
      <c r="A199" s="151"/>
      <c r="B199" s="148"/>
      <c r="C199" s="1">
        <v>16</v>
      </c>
      <c r="D199" s="3" t="s">
        <v>242</v>
      </c>
      <c r="E199" s="3">
        <v>104571134.0468</v>
      </c>
      <c r="F199" s="3">
        <v>-2139279.5699999998</v>
      </c>
      <c r="G199" s="3">
        <v>151961.19639999999</v>
      </c>
      <c r="H199" s="3">
        <v>12648971.5098</v>
      </c>
      <c r="I199" s="3">
        <v>3009407.4341000002</v>
      </c>
      <c r="J199" s="3">
        <v>2299813.0018000002</v>
      </c>
      <c r="K199" s="3">
        <v>31644190.106199998</v>
      </c>
      <c r="L199" s="4">
        <f t="shared" si="14"/>
        <v>152186197.72510001</v>
      </c>
      <c r="M199" s="7"/>
      <c r="N199" s="156"/>
      <c r="O199" s="148"/>
      <c r="P199" s="8">
        <v>15</v>
      </c>
      <c r="Q199" s="3" t="s">
        <v>617</v>
      </c>
      <c r="R199" s="3">
        <v>86954105.750200003</v>
      </c>
      <c r="S199" s="3">
        <v>-5788847.5199999996</v>
      </c>
      <c r="T199" s="3">
        <v>126360.39629999999</v>
      </c>
      <c r="U199" s="3">
        <v>10518007.826099999</v>
      </c>
      <c r="V199" s="3">
        <v>2502414.5970999999</v>
      </c>
      <c r="W199" s="3">
        <v>1912365.0593000001</v>
      </c>
      <c r="X199" s="3">
        <v>32459577.420400001</v>
      </c>
      <c r="Y199" s="121">
        <f t="shared" si="15"/>
        <v>128683983.52940002</v>
      </c>
    </row>
    <row r="200" spans="1:25" ht="25" customHeight="1" x14ac:dyDescent="0.25">
      <c r="A200" s="151"/>
      <c r="B200" s="148"/>
      <c r="C200" s="1">
        <v>17</v>
      </c>
      <c r="D200" s="3" t="s">
        <v>243</v>
      </c>
      <c r="E200" s="3">
        <v>104983377.1556</v>
      </c>
      <c r="F200" s="3">
        <v>-2147660.84</v>
      </c>
      <c r="G200" s="3">
        <v>152560.26190000001</v>
      </c>
      <c r="H200" s="3">
        <v>12698836.622</v>
      </c>
      <c r="I200" s="3">
        <v>3021271.2003000001</v>
      </c>
      <c r="J200" s="3">
        <v>2308879.3857999998</v>
      </c>
      <c r="K200" s="3">
        <v>33273831.973299999</v>
      </c>
      <c r="L200" s="4">
        <f t="shared" si="14"/>
        <v>154291095.75889999</v>
      </c>
      <c r="M200" s="7"/>
      <c r="N200" s="156"/>
      <c r="O200" s="148"/>
      <c r="P200" s="8">
        <v>16</v>
      </c>
      <c r="Q200" s="3" t="s">
        <v>618</v>
      </c>
      <c r="R200" s="3">
        <v>105432114.7738</v>
      </c>
      <c r="S200" s="3">
        <v>-5788847.5199999996</v>
      </c>
      <c r="T200" s="3">
        <v>153212.36060000001</v>
      </c>
      <c r="U200" s="3">
        <v>12753116.126599999</v>
      </c>
      <c r="V200" s="3">
        <v>3034185.2261000001</v>
      </c>
      <c r="W200" s="3">
        <v>2318748.3867000001</v>
      </c>
      <c r="X200" s="3">
        <v>37665682.085699998</v>
      </c>
      <c r="Y200" s="121">
        <f t="shared" si="15"/>
        <v>155568211.4395</v>
      </c>
    </row>
    <row r="201" spans="1:25" ht="25" customHeight="1" x14ac:dyDescent="0.25">
      <c r="A201" s="151"/>
      <c r="B201" s="149"/>
      <c r="C201" s="1">
        <v>18</v>
      </c>
      <c r="D201" s="3" t="s">
        <v>244</v>
      </c>
      <c r="E201" s="3">
        <v>115774464.505</v>
      </c>
      <c r="F201" s="3">
        <v>-2372129.21</v>
      </c>
      <c r="G201" s="3">
        <v>168241.70740000001</v>
      </c>
      <c r="H201" s="3">
        <v>14004131.411900001</v>
      </c>
      <c r="I201" s="3">
        <v>3331823.2354000001</v>
      </c>
      <c r="J201" s="3">
        <v>2546205.7113000001</v>
      </c>
      <c r="K201" s="3">
        <v>34229285.775600001</v>
      </c>
      <c r="L201" s="4">
        <f t="shared" ref="L201:L264" si="21">E201+F201+G201+H201+I201+J201+K201</f>
        <v>167682023.13660002</v>
      </c>
      <c r="M201" s="7"/>
      <c r="N201" s="156"/>
      <c r="O201" s="148"/>
      <c r="P201" s="8">
        <v>17</v>
      </c>
      <c r="Q201" s="3" t="s">
        <v>852</v>
      </c>
      <c r="R201" s="3">
        <v>88508154.783600003</v>
      </c>
      <c r="S201" s="3">
        <v>-5788847.5199999996</v>
      </c>
      <c r="T201" s="3">
        <v>128618.717</v>
      </c>
      <c r="U201" s="3">
        <v>10705986.297700001</v>
      </c>
      <c r="V201" s="3">
        <v>2547137.9019999998</v>
      </c>
      <c r="W201" s="3">
        <v>1946542.9632000001</v>
      </c>
      <c r="X201" s="3">
        <v>29739391.881700002</v>
      </c>
      <c r="Y201" s="121">
        <f t="shared" ref="Y201:Y264" si="22">R201+S201+T201+U201+V201+W201+X201</f>
        <v>127786985.02520001</v>
      </c>
    </row>
    <row r="202" spans="1:25" ht="25" customHeight="1" x14ac:dyDescent="0.3">
      <c r="A202" s="1"/>
      <c r="B202" s="152" t="s">
        <v>819</v>
      </c>
      <c r="C202" s="153"/>
      <c r="D202" s="154"/>
      <c r="E202" s="10">
        <f>SUM(E184:E201)</f>
        <v>1854556747.4791002</v>
      </c>
      <c r="F202" s="10">
        <f t="shared" ref="F202:L202" si="23">SUM(F184:F201)</f>
        <v>-38551266.100000001</v>
      </c>
      <c r="G202" s="10">
        <f t="shared" si="23"/>
        <v>2695013.9227999998</v>
      </c>
      <c r="H202" s="10">
        <f t="shared" si="23"/>
        <v>224328020.11730003</v>
      </c>
      <c r="I202" s="10">
        <f t="shared" si="23"/>
        <v>53371486.441299997</v>
      </c>
      <c r="J202" s="10">
        <f t="shared" si="23"/>
        <v>40786912.748800002</v>
      </c>
      <c r="K202" s="10">
        <f t="shared" si="23"/>
        <v>555970131.57309997</v>
      </c>
      <c r="L202" s="10">
        <f t="shared" si="23"/>
        <v>2693157046.1824002</v>
      </c>
      <c r="M202" s="7"/>
      <c r="N202" s="156"/>
      <c r="O202" s="148"/>
      <c r="P202" s="8">
        <v>18</v>
      </c>
      <c r="Q202" s="3" t="s">
        <v>619</v>
      </c>
      <c r="R202" s="3">
        <v>82259122.611399993</v>
      </c>
      <c r="S202" s="3">
        <v>-5788847.5199999996</v>
      </c>
      <c r="T202" s="3">
        <v>119537.7176</v>
      </c>
      <c r="U202" s="3">
        <v>9950100.5493999999</v>
      </c>
      <c r="V202" s="3">
        <v>2367299.7082000002</v>
      </c>
      <c r="W202" s="3">
        <v>1809109.1908</v>
      </c>
      <c r="X202" s="3">
        <v>30912649.055500001</v>
      </c>
      <c r="Y202" s="121">
        <f t="shared" si="22"/>
        <v>121628971.31289999</v>
      </c>
    </row>
    <row r="203" spans="1:25" ht="25" customHeight="1" x14ac:dyDescent="0.25">
      <c r="A203" s="151">
        <v>10</v>
      </c>
      <c r="B203" s="147" t="s">
        <v>32</v>
      </c>
      <c r="C203" s="1">
        <v>1</v>
      </c>
      <c r="D203" s="3" t="s">
        <v>245</v>
      </c>
      <c r="E203" s="3">
        <v>81072363.904200003</v>
      </c>
      <c r="F203" s="3">
        <v>0</v>
      </c>
      <c r="G203" s="3">
        <v>117813.13770000001</v>
      </c>
      <c r="H203" s="3">
        <v>9806549.6812999994</v>
      </c>
      <c r="I203" s="3">
        <v>2333146.4926999998</v>
      </c>
      <c r="J203" s="3">
        <v>1783009.0330000001</v>
      </c>
      <c r="K203" s="3">
        <v>30058016.622400001</v>
      </c>
      <c r="L203" s="4">
        <f t="shared" si="21"/>
        <v>125170898.87130001</v>
      </c>
      <c r="M203" s="7"/>
      <c r="N203" s="156"/>
      <c r="O203" s="148"/>
      <c r="P203" s="8">
        <v>19</v>
      </c>
      <c r="Q203" s="3" t="s">
        <v>853</v>
      </c>
      <c r="R203" s="3">
        <v>78133185.8891</v>
      </c>
      <c r="S203" s="3">
        <v>-5788847.5199999996</v>
      </c>
      <c r="T203" s="3">
        <v>113541.9685</v>
      </c>
      <c r="U203" s="3">
        <v>9451025.3837000001</v>
      </c>
      <c r="V203" s="3">
        <v>2248561.1598999999</v>
      </c>
      <c r="W203" s="3">
        <v>1718368.2516000001</v>
      </c>
      <c r="X203" s="3">
        <v>27315474.690200001</v>
      </c>
      <c r="Y203" s="121">
        <f t="shared" si="22"/>
        <v>113191309.823</v>
      </c>
    </row>
    <row r="204" spans="1:25" ht="25" customHeight="1" x14ac:dyDescent="0.25">
      <c r="A204" s="151"/>
      <c r="B204" s="148"/>
      <c r="C204" s="1">
        <v>2</v>
      </c>
      <c r="D204" s="3" t="s">
        <v>246</v>
      </c>
      <c r="E204" s="3">
        <v>88365659.941</v>
      </c>
      <c r="F204" s="3">
        <v>0</v>
      </c>
      <c r="G204" s="3">
        <v>128411.6456</v>
      </c>
      <c r="H204" s="3">
        <v>10688750.0573</v>
      </c>
      <c r="I204" s="3">
        <v>2543037.1046000002</v>
      </c>
      <c r="J204" s="3">
        <v>1943409.1013</v>
      </c>
      <c r="K204" s="3">
        <v>32440709.829300001</v>
      </c>
      <c r="L204" s="4">
        <f t="shared" si="21"/>
        <v>136109977.67910001</v>
      </c>
      <c r="M204" s="7"/>
      <c r="N204" s="157"/>
      <c r="O204" s="149"/>
      <c r="P204" s="8">
        <v>20</v>
      </c>
      <c r="Q204" s="3" t="s">
        <v>854</v>
      </c>
      <c r="R204" s="3">
        <v>105974421.6037</v>
      </c>
      <c r="S204" s="3">
        <v>-5788847.5199999996</v>
      </c>
      <c r="T204" s="3">
        <v>154000.43280000001</v>
      </c>
      <c r="U204" s="3">
        <v>12818713.805199999</v>
      </c>
      <c r="V204" s="3">
        <v>3049792.0397000001</v>
      </c>
      <c r="W204" s="3">
        <v>2330675.2373000002</v>
      </c>
      <c r="X204" s="3">
        <v>39296120.551600002</v>
      </c>
      <c r="Y204" s="121">
        <f t="shared" si="22"/>
        <v>157834876.1503</v>
      </c>
    </row>
    <row r="205" spans="1:25" ht="25" customHeight="1" x14ac:dyDescent="0.3">
      <c r="A205" s="151"/>
      <c r="B205" s="148"/>
      <c r="C205" s="1">
        <v>3</v>
      </c>
      <c r="D205" s="3" t="s">
        <v>247</v>
      </c>
      <c r="E205" s="3">
        <v>75538077.303100005</v>
      </c>
      <c r="F205" s="3">
        <v>0</v>
      </c>
      <c r="G205" s="3">
        <v>109770.79580000001</v>
      </c>
      <c r="H205" s="3">
        <v>9137119.8794</v>
      </c>
      <c r="I205" s="3">
        <v>2173877.6524999999</v>
      </c>
      <c r="J205" s="3">
        <v>1661294.5234999999</v>
      </c>
      <c r="K205" s="3">
        <v>28858670.84</v>
      </c>
      <c r="L205" s="4">
        <f t="shared" si="21"/>
        <v>117478810.99430001</v>
      </c>
      <c r="M205" s="7"/>
      <c r="N205" s="14"/>
      <c r="O205" s="152" t="s">
        <v>837</v>
      </c>
      <c r="P205" s="153"/>
      <c r="Q205" s="154"/>
      <c r="R205" s="10">
        <f>SUM(R185:R204)</f>
        <v>1927931289.7057998</v>
      </c>
      <c r="S205" s="10">
        <f t="shared" ref="S205:X205" si="24">SUM(S185:S204)</f>
        <v>-115776950.39999995</v>
      </c>
      <c r="T205" s="10">
        <f t="shared" si="24"/>
        <v>2801640.7021000003</v>
      </c>
      <c r="U205" s="10">
        <f t="shared" si="24"/>
        <v>233203437.8186</v>
      </c>
      <c r="V205" s="10">
        <f t="shared" si="24"/>
        <v>55483100.653400004</v>
      </c>
      <c r="W205" s="10">
        <f t="shared" si="24"/>
        <v>42400625.058000006</v>
      </c>
      <c r="X205" s="10">
        <f t="shared" si="24"/>
        <v>696959458.93250012</v>
      </c>
      <c r="Y205" s="5">
        <f t="shared" si="22"/>
        <v>2843002602.4703999</v>
      </c>
    </row>
    <row r="206" spans="1:25" ht="25" customHeight="1" x14ac:dyDescent="0.25">
      <c r="A206" s="151"/>
      <c r="B206" s="148"/>
      <c r="C206" s="1">
        <v>4</v>
      </c>
      <c r="D206" s="3" t="s">
        <v>248</v>
      </c>
      <c r="E206" s="3">
        <v>108561875.84999999</v>
      </c>
      <c r="F206" s="3">
        <v>0</v>
      </c>
      <c r="G206" s="3">
        <v>157760.4823</v>
      </c>
      <c r="H206" s="3">
        <v>13131693.437100001</v>
      </c>
      <c r="I206" s="3">
        <v>3124255.2662999998</v>
      </c>
      <c r="J206" s="3">
        <v>2387580.6249000002</v>
      </c>
      <c r="K206" s="3">
        <v>37025268.329800002</v>
      </c>
      <c r="L206" s="4">
        <f t="shared" si="21"/>
        <v>164388433.99039999</v>
      </c>
      <c r="M206" s="7"/>
      <c r="N206" s="155">
        <v>28</v>
      </c>
      <c r="O206" s="147" t="s">
        <v>50</v>
      </c>
      <c r="P206" s="8">
        <v>1</v>
      </c>
      <c r="Q206" s="3" t="s">
        <v>620</v>
      </c>
      <c r="R206" s="3">
        <v>102150822.76970001</v>
      </c>
      <c r="S206" s="3">
        <v>-2620951.4900000002</v>
      </c>
      <c r="T206" s="3">
        <v>148444.03649999999</v>
      </c>
      <c r="U206" s="3">
        <v>12356209.5667</v>
      </c>
      <c r="V206" s="3">
        <v>2939754.3428000002</v>
      </c>
      <c r="W206" s="3">
        <v>2246583.5575999999</v>
      </c>
      <c r="X206" s="3">
        <v>32289532.278900001</v>
      </c>
      <c r="Y206" s="121">
        <f t="shared" si="22"/>
        <v>149510395.06220004</v>
      </c>
    </row>
    <row r="207" spans="1:25" ht="25" customHeight="1" x14ac:dyDescent="0.25">
      <c r="A207" s="151"/>
      <c r="B207" s="148"/>
      <c r="C207" s="1">
        <v>5</v>
      </c>
      <c r="D207" s="3" t="s">
        <v>249</v>
      </c>
      <c r="E207" s="3">
        <v>98774437.771200001</v>
      </c>
      <c r="F207" s="3">
        <v>0</v>
      </c>
      <c r="G207" s="3">
        <v>143537.52470000001</v>
      </c>
      <c r="H207" s="3">
        <v>11947800.5154</v>
      </c>
      <c r="I207" s="3">
        <v>2842586.8193999999</v>
      </c>
      <c r="J207" s="3">
        <v>2172327.3664000002</v>
      </c>
      <c r="K207" s="3">
        <v>36436183.5634</v>
      </c>
      <c r="L207" s="4">
        <f t="shared" si="21"/>
        <v>152316873.56050003</v>
      </c>
      <c r="M207" s="7"/>
      <c r="N207" s="156"/>
      <c r="O207" s="148"/>
      <c r="P207" s="8">
        <v>2</v>
      </c>
      <c r="Q207" s="3" t="s">
        <v>621</v>
      </c>
      <c r="R207" s="3">
        <v>108059187.8875</v>
      </c>
      <c r="S207" s="3">
        <v>-2620951.4900000002</v>
      </c>
      <c r="T207" s="3">
        <v>157029.98370000001</v>
      </c>
      <c r="U207" s="3">
        <v>13070888.0746</v>
      </c>
      <c r="V207" s="3">
        <v>3109788.6269</v>
      </c>
      <c r="W207" s="3">
        <v>2376525.1044999999</v>
      </c>
      <c r="X207" s="3">
        <v>34837519.723899998</v>
      </c>
      <c r="Y207" s="121">
        <f t="shared" si="22"/>
        <v>158989987.9111</v>
      </c>
    </row>
    <row r="208" spans="1:25" ht="25" customHeight="1" x14ac:dyDescent="0.25">
      <c r="A208" s="151"/>
      <c r="B208" s="148"/>
      <c r="C208" s="1">
        <v>6</v>
      </c>
      <c r="D208" s="3" t="s">
        <v>250</v>
      </c>
      <c r="E208" s="3">
        <v>101178679.29520001</v>
      </c>
      <c r="F208" s="3">
        <v>0</v>
      </c>
      <c r="G208" s="3">
        <v>147031.33230000001</v>
      </c>
      <c r="H208" s="3">
        <v>12238618.653899999</v>
      </c>
      <c r="I208" s="3">
        <v>2911777.4463</v>
      </c>
      <c r="J208" s="3">
        <v>2225203.3916000002</v>
      </c>
      <c r="K208" s="3">
        <v>36622056.6021</v>
      </c>
      <c r="L208" s="4">
        <f t="shared" si="21"/>
        <v>155323366.72140002</v>
      </c>
      <c r="M208" s="7"/>
      <c r="N208" s="156"/>
      <c r="O208" s="148"/>
      <c r="P208" s="8">
        <v>3</v>
      </c>
      <c r="Q208" s="3" t="s">
        <v>622</v>
      </c>
      <c r="R208" s="3">
        <v>110013147.75849999</v>
      </c>
      <c r="S208" s="3">
        <v>-2620951.4900000002</v>
      </c>
      <c r="T208" s="3">
        <v>159869.44880000001</v>
      </c>
      <c r="U208" s="3">
        <v>13307239.941299999</v>
      </c>
      <c r="V208" s="3">
        <v>3166020.7927999999</v>
      </c>
      <c r="W208" s="3">
        <v>2419498.1712000002</v>
      </c>
      <c r="X208" s="3">
        <v>35879338.105999999</v>
      </c>
      <c r="Y208" s="121">
        <f t="shared" si="22"/>
        <v>162324162.7286</v>
      </c>
    </row>
    <row r="209" spans="1:25" ht="25" customHeight="1" x14ac:dyDescent="0.25">
      <c r="A209" s="151"/>
      <c r="B209" s="148"/>
      <c r="C209" s="1">
        <v>7</v>
      </c>
      <c r="D209" s="3" t="s">
        <v>251</v>
      </c>
      <c r="E209" s="3">
        <v>107268069.90279999</v>
      </c>
      <c r="F209" s="3">
        <v>0</v>
      </c>
      <c r="G209" s="3">
        <v>155880.34299999999</v>
      </c>
      <c r="H209" s="3">
        <v>12975194.0866</v>
      </c>
      <c r="I209" s="3">
        <v>3087021.3846</v>
      </c>
      <c r="J209" s="3">
        <v>2359126.1976000001</v>
      </c>
      <c r="K209" s="3">
        <v>35298706.949600004</v>
      </c>
      <c r="L209" s="4">
        <f t="shared" si="21"/>
        <v>161143998.8642</v>
      </c>
      <c r="M209" s="7"/>
      <c r="N209" s="156"/>
      <c r="O209" s="148"/>
      <c r="P209" s="8">
        <v>4</v>
      </c>
      <c r="Q209" s="3" t="s">
        <v>855</v>
      </c>
      <c r="R209" s="3">
        <v>81598639.256899998</v>
      </c>
      <c r="S209" s="3">
        <v>-2620951.4900000002</v>
      </c>
      <c r="T209" s="3">
        <v>118577.91310000001</v>
      </c>
      <c r="U209" s="3">
        <v>9870208.1851000004</v>
      </c>
      <c r="V209" s="3">
        <v>2348291.9434000002</v>
      </c>
      <c r="W209" s="3">
        <v>1794583.3063999999</v>
      </c>
      <c r="X209" s="3">
        <v>26117020.578600001</v>
      </c>
      <c r="Y209" s="121">
        <f t="shared" si="22"/>
        <v>119226369.69350001</v>
      </c>
    </row>
    <row r="210" spans="1:25" ht="25" customHeight="1" x14ac:dyDescent="0.25">
      <c r="A210" s="151"/>
      <c r="B210" s="148"/>
      <c r="C210" s="1">
        <v>8</v>
      </c>
      <c r="D210" s="3" t="s">
        <v>252</v>
      </c>
      <c r="E210" s="3">
        <v>100887189.0546</v>
      </c>
      <c r="F210" s="3">
        <v>0</v>
      </c>
      <c r="G210" s="3">
        <v>146607.74309999999</v>
      </c>
      <c r="H210" s="3">
        <v>12203359.863</v>
      </c>
      <c r="I210" s="3">
        <v>2903388.7747</v>
      </c>
      <c r="J210" s="3">
        <v>2218792.7023999998</v>
      </c>
      <c r="K210" s="3">
        <v>33900477.015699998</v>
      </c>
      <c r="L210" s="4">
        <f t="shared" si="21"/>
        <v>152259815.15350002</v>
      </c>
      <c r="M210" s="7"/>
      <c r="N210" s="156"/>
      <c r="O210" s="148"/>
      <c r="P210" s="8">
        <v>5</v>
      </c>
      <c r="Q210" s="3" t="s">
        <v>623</v>
      </c>
      <c r="R210" s="3">
        <v>85505498.700200006</v>
      </c>
      <c r="S210" s="3">
        <v>-2620951.4900000002</v>
      </c>
      <c r="T210" s="3">
        <v>124255.3024</v>
      </c>
      <c r="U210" s="3">
        <v>10342783.6644</v>
      </c>
      <c r="V210" s="3">
        <v>2460725.7614000002</v>
      </c>
      <c r="W210" s="3">
        <v>1880506.1207999999</v>
      </c>
      <c r="X210" s="3">
        <v>29380486.4562</v>
      </c>
      <c r="Y210" s="121">
        <f t="shared" si="22"/>
        <v>127073304.51540001</v>
      </c>
    </row>
    <row r="211" spans="1:25" ht="25" customHeight="1" x14ac:dyDescent="0.25">
      <c r="A211" s="151"/>
      <c r="B211" s="148"/>
      <c r="C211" s="1">
        <v>9</v>
      </c>
      <c r="D211" s="3" t="s">
        <v>253</v>
      </c>
      <c r="E211" s="3">
        <v>94927410.155100003</v>
      </c>
      <c r="F211" s="3">
        <v>0</v>
      </c>
      <c r="G211" s="3">
        <v>137947.0822</v>
      </c>
      <c r="H211" s="3">
        <v>11482462.320900001</v>
      </c>
      <c r="I211" s="3">
        <v>2731874.8757000002</v>
      </c>
      <c r="J211" s="3">
        <v>2087720.422</v>
      </c>
      <c r="K211" s="3">
        <v>32676436.672400001</v>
      </c>
      <c r="L211" s="4">
        <f t="shared" si="21"/>
        <v>144043851.52830002</v>
      </c>
      <c r="M211" s="7"/>
      <c r="N211" s="156"/>
      <c r="O211" s="148"/>
      <c r="P211" s="8">
        <v>6</v>
      </c>
      <c r="Q211" s="3" t="s">
        <v>624</v>
      </c>
      <c r="R211" s="3">
        <v>131401843.8061</v>
      </c>
      <c r="S211" s="3">
        <v>-2620951.4900000002</v>
      </c>
      <c r="T211" s="3">
        <v>190951.1796</v>
      </c>
      <c r="U211" s="3">
        <v>15894426.256200001</v>
      </c>
      <c r="V211" s="3">
        <v>3781556.8245999999</v>
      </c>
      <c r="W211" s="3">
        <v>2889895.6830000002</v>
      </c>
      <c r="X211" s="3">
        <v>44092603.005099997</v>
      </c>
      <c r="Y211" s="121">
        <f t="shared" si="22"/>
        <v>195630325.26460004</v>
      </c>
    </row>
    <row r="212" spans="1:25" ht="25" customHeight="1" x14ac:dyDescent="0.25">
      <c r="A212" s="151"/>
      <c r="B212" s="148"/>
      <c r="C212" s="1">
        <v>10</v>
      </c>
      <c r="D212" s="3" t="s">
        <v>254</v>
      </c>
      <c r="E212" s="3">
        <v>106150031.93009999</v>
      </c>
      <c r="F212" s="3">
        <v>0</v>
      </c>
      <c r="G212" s="3">
        <v>154255.62700000001</v>
      </c>
      <c r="H212" s="3">
        <v>12839955.7094</v>
      </c>
      <c r="I212" s="3">
        <v>3054845.8533999999</v>
      </c>
      <c r="J212" s="3">
        <v>2334537.4016999998</v>
      </c>
      <c r="K212" s="3">
        <v>38223220.064400002</v>
      </c>
      <c r="L212" s="4">
        <f t="shared" si="21"/>
        <v>162756846.58600003</v>
      </c>
      <c r="M212" s="7"/>
      <c r="N212" s="156"/>
      <c r="O212" s="148"/>
      <c r="P212" s="8">
        <v>7</v>
      </c>
      <c r="Q212" s="3" t="s">
        <v>625</v>
      </c>
      <c r="R212" s="3">
        <v>92543896.926400006</v>
      </c>
      <c r="S212" s="3">
        <v>-2620951.4900000002</v>
      </c>
      <c r="T212" s="3">
        <v>134483.39670000001</v>
      </c>
      <c r="U212" s="3">
        <v>11194151.486400001</v>
      </c>
      <c r="V212" s="3">
        <v>2663280.7795000002</v>
      </c>
      <c r="W212" s="3">
        <v>2035300.2703</v>
      </c>
      <c r="X212" s="3">
        <v>29210346.242600001</v>
      </c>
      <c r="Y212" s="121">
        <f t="shared" si="22"/>
        <v>135160507.6119</v>
      </c>
    </row>
    <row r="213" spans="1:25" ht="25" customHeight="1" x14ac:dyDescent="0.25">
      <c r="A213" s="151"/>
      <c r="B213" s="148"/>
      <c r="C213" s="1">
        <v>11</v>
      </c>
      <c r="D213" s="3" t="s">
        <v>255</v>
      </c>
      <c r="E213" s="3">
        <v>89198743.430800006</v>
      </c>
      <c r="F213" s="3">
        <v>0</v>
      </c>
      <c r="G213" s="3">
        <v>129622.27</v>
      </c>
      <c r="H213" s="3">
        <v>10789520.2118</v>
      </c>
      <c r="I213" s="3">
        <v>2567012.054</v>
      </c>
      <c r="J213" s="3">
        <v>1961730.9476000001</v>
      </c>
      <c r="K213" s="3">
        <v>29955786.451099999</v>
      </c>
      <c r="L213" s="4">
        <f t="shared" si="21"/>
        <v>134602415.3653</v>
      </c>
      <c r="M213" s="7"/>
      <c r="N213" s="156"/>
      <c r="O213" s="148"/>
      <c r="P213" s="8">
        <v>8</v>
      </c>
      <c r="Q213" s="3" t="s">
        <v>626</v>
      </c>
      <c r="R213" s="3">
        <v>93238399.994100004</v>
      </c>
      <c r="S213" s="3">
        <v>-2620951.4900000002</v>
      </c>
      <c r="T213" s="3">
        <v>135492.63810000001</v>
      </c>
      <c r="U213" s="3">
        <v>11278158.8905</v>
      </c>
      <c r="V213" s="3">
        <v>2683267.5828999998</v>
      </c>
      <c r="W213" s="3">
        <v>2050574.3437000001</v>
      </c>
      <c r="X213" s="3">
        <v>32350472.0823</v>
      </c>
      <c r="Y213" s="121">
        <f t="shared" si="22"/>
        <v>139115414.04160002</v>
      </c>
    </row>
    <row r="214" spans="1:25" ht="25" customHeight="1" x14ac:dyDescent="0.25">
      <c r="A214" s="151"/>
      <c r="B214" s="148"/>
      <c r="C214" s="1">
        <v>12</v>
      </c>
      <c r="D214" s="3" t="s">
        <v>256</v>
      </c>
      <c r="E214" s="3">
        <v>91995013.8574</v>
      </c>
      <c r="F214" s="3">
        <v>0</v>
      </c>
      <c r="G214" s="3">
        <v>133685.76809999999</v>
      </c>
      <c r="H214" s="3">
        <v>11127758.343</v>
      </c>
      <c r="I214" s="3">
        <v>2647484.7111</v>
      </c>
      <c r="J214" s="3">
        <v>2023228.7896</v>
      </c>
      <c r="K214" s="3">
        <v>33019637.961800002</v>
      </c>
      <c r="L214" s="4">
        <f t="shared" si="21"/>
        <v>140946809.43099999</v>
      </c>
      <c r="M214" s="7"/>
      <c r="N214" s="156"/>
      <c r="O214" s="148"/>
      <c r="P214" s="8">
        <v>9</v>
      </c>
      <c r="Q214" s="3" t="s">
        <v>856</v>
      </c>
      <c r="R214" s="3">
        <v>112095323.91060001</v>
      </c>
      <c r="S214" s="3">
        <v>-2620951.4900000002</v>
      </c>
      <c r="T214" s="3">
        <v>162895.23579999999</v>
      </c>
      <c r="U214" s="3">
        <v>13559100.907199999</v>
      </c>
      <c r="V214" s="3">
        <v>3225942.8396000001</v>
      </c>
      <c r="W214" s="3">
        <v>2465291.074</v>
      </c>
      <c r="X214" s="3">
        <v>36150115.293499999</v>
      </c>
      <c r="Y214" s="121">
        <f t="shared" si="22"/>
        <v>165037717.77070001</v>
      </c>
    </row>
    <row r="215" spans="1:25" ht="25" customHeight="1" x14ac:dyDescent="0.25">
      <c r="A215" s="151"/>
      <c r="B215" s="148"/>
      <c r="C215" s="1">
        <v>13</v>
      </c>
      <c r="D215" s="3" t="s">
        <v>257</v>
      </c>
      <c r="E215" s="3">
        <v>84265447.349199995</v>
      </c>
      <c r="F215" s="3">
        <v>0</v>
      </c>
      <c r="G215" s="3">
        <v>122453.2785</v>
      </c>
      <c r="H215" s="3">
        <v>10192786.494000001</v>
      </c>
      <c r="I215" s="3">
        <v>2425038.86</v>
      </c>
      <c r="J215" s="3">
        <v>1853233.9080000001</v>
      </c>
      <c r="K215" s="3">
        <v>31738707.192000002</v>
      </c>
      <c r="L215" s="4">
        <f t="shared" si="21"/>
        <v>130597667.08170001</v>
      </c>
      <c r="M215" s="7"/>
      <c r="N215" s="156"/>
      <c r="O215" s="148"/>
      <c r="P215" s="8">
        <v>10</v>
      </c>
      <c r="Q215" s="3" t="s">
        <v>857</v>
      </c>
      <c r="R215" s="3">
        <v>121637182.3395</v>
      </c>
      <c r="S215" s="3">
        <v>-2620951.4900000002</v>
      </c>
      <c r="T215" s="3">
        <v>176761.32070000001</v>
      </c>
      <c r="U215" s="3">
        <v>14713288.4038</v>
      </c>
      <c r="V215" s="3">
        <v>3500543.8560000001</v>
      </c>
      <c r="W215" s="3">
        <v>2675143.3461000002</v>
      </c>
      <c r="X215" s="3">
        <v>39937278.457699999</v>
      </c>
      <c r="Y215" s="121">
        <f t="shared" si="22"/>
        <v>180019246.23379999</v>
      </c>
    </row>
    <row r="216" spans="1:25" ht="25" customHeight="1" x14ac:dyDescent="0.25">
      <c r="A216" s="151"/>
      <c r="B216" s="148"/>
      <c r="C216" s="1">
        <v>14</v>
      </c>
      <c r="D216" s="3" t="s">
        <v>258</v>
      </c>
      <c r="E216" s="3">
        <v>82526634.064600006</v>
      </c>
      <c r="F216" s="3">
        <v>0</v>
      </c>
      <c r="G216" s="3">
        <v>119926.46120000001</v>
      </c>
      <c r="H216" s="3">
        <v>9982458.8553999998</v>
      </c>
      <c r="I216" s="3">
        <v>2374998.3045999999</v>
      </c>
      <c r="J216" s="3">
        <v>1814992.5192</v>
      </c>
      <c r="K216" s="3">
        <v>30762010.7566</v>
      </c>
      <c r="L216" s="4">
        <f t="shared" si="21"/>
        <v>127581020.96160001</v>
      </c>
      <c r="M216" s="7"/>
      <c r="N216" s="156"/>
      <c r="O216" s="148"/>
      <c r="P216" s="8">
        <v>11</v>
      </c>
      <c r="Q216" s="3" t="s">
        <v>858</v>
      </c>
      <c r="R216" s="3">
        <v>93070602.116099998</v>
      </c>
      <c r="S216" s="3">
        <v>-2620951.4900000002</v>
      </c>
      <c r="T216" s="3">
        <v>135248.79670000001</v>
      </c>
      <c r="U216" s="3">
        <v>11257861.9836</v>
      </c>
      <c r="V216" s="3">
        <v>2678438.6003</v>
      </c>
      <c r="W216" s="3">
        <v>2046883.997</v>
      </c>
      <c r="X216" s="3">
        <v>30933256.545200001</v>
      </c>
      <c r="Y216" s="121">
        <f t="shared" si="22"/>
        <v>137501340.54890001</v>
      </c>
    </row>
    <row r="217" spans="1:25" ht="25" customHeight="1" x14ac:dyDescent="0.25">
      <c r="A217" s="151"/>
      <c r="B217" s="148"/>
      <c r="C217" s="1">
        <v>15</v>
      </c>
      <c r="D217" s="3" t="s">
        <v>259</v>
      </c>
      <c r="E217" s="3">
        <v>89550916.661500007</v>
      </c>
      <c r="F217" s="3">
        <v>0</v>
      </c>
      <c r="G217" s="3">
        <v>130134.0428</v>
      </c>
      <c r="H217" s="3">
        <v>10832119.2445</v>
      </c>
      <c r="I217" s="3">
        <v>2577147.0951</v>
      </c>
      <c r="J217" s="3">
        <v>1969476.2263</v>
      </c>
      <c r="K217" s="3">
        <v>33038092.499200001</v>
      </c>
      <c r="L217" s="4">
        <f t="shared" si="21"/>
        <v>138097885.7694</v>
      </c>
      <c r="M217" s="7"/>
      <c r="N217" s="156"/>
      <c r="O217" s="148"/>
      <c r="P217" s="8">
        <v>12</v>
      </c>
      <c r="Q217" s="3" t="s">
        <v>859</v>
      </c>
      <c r="R217" s="3">
        <v>96334173.813299999</v>
      </c>
      <c r="S217" s="3">
        <v>-2620951.4900000002</v>
      </c>
      <c r="T217" s="3">
        <v>139991.36989999999</v>
      </c>
      <c r="U217" s="3">
        <v>11652625.087099999</v>
      </c>
      <c r="V217" s="3">
        <v>2772359.5184999998</v>
      </c>
      <c r="W217" s="3">
        <v>2118659.1068000002</v>
      </c>
      <c r="X217" s="3">
        <v>32120985.262699999</v>
      </c>
      <c r="Y217" s="121">
        <f t="shared" si="22"/>
        <v>142517842.6683</v>
      </c>
    </row>
    <row r="218" spans="1:25" ht="25" customHeight="1" x14ac:dyDescent="0.25">
      <c r="A218" s="151"/>
      <c r="B218" s="148"/>
      <c r="C218" s="1">
        <v>16</v>
      </c>
      <c r="D218" s="3" t="s">
        <v>260</v>
      </c>
      <c r="E218" s="3">
        <v>73954961.171800002</v>
      </c>
      <c r="F218" s="3">
        <v>0</v>
      </c>
      <c r="G218" s="3">
        <v>107470.2353</v>
      </c>
      <c r="H218" s="3">
        <v>8945625.4386</v>
      </c>
      <c r="I218" s="3">
        <v>2128317.8380999998</v>
      </c>
      <c r="J218" s="3">
        <v>1626477.3525</v>
      </c>
      <c r="K218" s="3">
        <v>27601571.649099998</v>
      </c>
      <c r="L218" s="4">
        <f t="shared" si="21"/>
        <v>114364423.68540001</v>
      </c>
      <c r="M218" s="7"/>
      <c r="N218" s="156"/>
      <c r="O218" s="148"/>
      <c r="P218" s="8">
        <v>13</v>
      </c>
      <c r="Q218" s="3" t="s">
        <v>860</v>
      </c>
      <c r="R218" s="3">
        <v>89524926.774800003</v>
      </c>
      <c r="S218" s="3">
        <v>-2620951.4900000002</v>
      </c>
      <c r="T218" s="3">
        <v>130096.27469999999</v>
      </c>
      <c r="U218" s="3">
        <v>10828975.496099999</v>
      </c>
      <c r="V218" s="3">
        <v>2576399.1433999999</v>
      </c>
      <c r="W218" s="3">
        <v>1968904.6357</v>
      </c>
      <c r="X218" s="3">
        <v>30281904.310899999</v>
      </c>
      <c r="Y218" s="121">
        <f t="shared" si="22"/>
        <v>132690255.14560001</v>
      </c>
    </row>
    <row r="219" spans="1:25" ht="25" customHeight="1" x14ac:dyDescent="0.25">
      <c r="A219" s="151"/>
      <c r="B219" s="148"/>
      <c r="C219" s="1">
        <v>17</v>
      </c>
      <c r="D219" s="3" t="s">
        <v>261</v>
      </c>
      <c r="E219" s="3">
        <v>93151990.883599997</v>
      </c>
      <c r="F219" s="3">
        <v>0</v>
      </c>
      <c r="G219" s="3">
        <v>135367.06959999999</v>
      </c>
      <c r="H219" s="3">
        <v>11267706.805600001</v>
      </c>
      <c r="I219" s="3">
        <v>2680780.8524000002</v>
      </c>
      <c r="J219" s="3">
        <v>2048673.9646999999</v>
      </c>
      <c r="K219" s="3">
        <v>34517442.737800002</v>
      </c>
      <c r="L219" s="4">
        <f t="shared" si="21"/>
        <v>143801962.31370002</v>
      </c>
      <c r="M219" s="7"/>
      <c r="N219" s="156"/>
      <c r="O219" s="148"/>
      <c r="P219" s="8">
        <v>14</v>
      </c>
      <c r="Q219" s="3" t="s">
        <v>627</v>
      </c>
      <c r="R219" s="3">
        <v>111963137.4849</v>
      </c>
      <c r="S219" s="3">
        <v>-2620951.4900000002</v>
      </c>
      <c r="T219" s="3">
        <v>162703.14439999999</v>
      </c>
      <c r="U219" s="3">
        <v>13543111.5776</v>
      </c>
      <c r="V219" s="3">
        <v>3222138.7037</v>
      </c>
      <c r="W219" s="3">
        <v>2462383.9232000001</v>
      </c>
      <c r="X219" s="3">
        <v>35936759.598300003</v>
      </c>
      <c r="Y219" s="121">
        <f t="shared" si="22"/>
        <v>164669282.94210002</v>
      </c>
    </row>
    <row r="220" spans="1:25" ht="25" customHeight="1" x14ac:dyDescent="0.25">
      <c r="A220" s="151"/>
      <c r="B220" s="148"/>
      <c r="C220" s="1">
        <v>18</v>
      </c>
      <c r="D220" s="3" t="s">
        <v>262</v>
      </c>
      <c r="E220" s="3">
        <v>97939671.018999994</v>
      </c>
      <c r="F220" s="3">
        <v>0</v>
      </c>
      <c r="G220" s="3">
        <v>142324.45430000001</v>
      </c>
      <c r="H220" s="3">
        <v>11846826.752800001</v>
      </c>
      <c r="I220" s="3">
        <v>2818563.4281000001</v>
      </c>
      <c r="J220" s="3">
        <v>2153968.5005000001</v>
      </c>
      <c r="K220" s="3">
        <v>32623728.389199998</v>
      </c>
      <c r="L220" s="4">
        <f t="shared" si="21"/>
        <v>147525082.54389998</v>
      </c>
      <c r="M220" s="7"/>
      <c r="N220" s="156"/>
      <c r="O220" s="148"/>
      <c r="P220" s="8">
        <v>15</v>
      </c>
      <c r="Q220" s="3" t="s">
        <v>628</v>
      </c>
      <c r="R220" s="3">
        <v>74306406.0273</v>
      </c>
      <c r="S220" s="3">
        <v>-2620951.4900000002</v>
      </c>
      <c r="T220" s="3">
        <v>107980.9497</v>
      </c>
      <c r="U220" s="3">
        <v>8988136.3666999992</v>
      </c>
      <c r="V220" s="3">
        <v>2138431.9175999998</v>
      </c>
      <c r="W220" s="3">
        <v>1634206.6121</v>
      </c>
      <c r="X220" s="3">
        <v>25607993.985399999</v>
      </c>
      <c r="Y220" s="121">
        <f t="shared" si="22"/>
        <v>110162204.36880001</v>
      </c>
    </row>
    <row r="221" spans="1:25" ht="25" customHeight="1" x14ac:dyDescent="0.25">
      <c r="A221" s="151"/>
      <c r="B221" s="148"/>
      <c r="C221" s="1">
        <v>19</v>
      </c>
      <c r="D221" s="3" t="s">
        <v>263</v>
      </c>
      <c r="E221" s="3">
        <v>127906359.68089999</v>
      </c>
      <c r="F221" s="3">
        <v>0</v>
      </c>
      <c r="G221" s="3">
        <v>185871.59469999999</v>
      </c>
      <c r="H221" s="3">
        <v>15471610.9208</v>
      </c>
      <c r="I221" s="3">
        <v>3680961.7988999998</v>
      </c>
      <c r="J221" s="3">
        <v>2813020.1674000002</v>
      </c>
      <c r="K221" s="3">
        <v>44417837.379699998</v>
      </c>
      <c r="L221" s="4">
        <f t="shared" si="21"/>
        <v>194475661.5424</v>
      </c>
      <c r="M221" s="7"/>
      <c r="N221" s="156"/>
      <c r="O221" s="148"/>
      <c r="P221" s="8">
        <v>16</v>
      </c>
      <c r="Q221" s="3" t="s">
        <v>629</v>
      </c>
      <c r="R221" s="3">
        <v>122808263.83580001</v>
      </c>
      <c r="S221" s="3">
        <v>-2620951.4900000002</v>
      </c>
      <c r="T221" s="3">
        <v>178463.11869999999</v>
      </c>
      <c r="U221" s="3">
        <v>14854942.9495</v>
      </c>
      <c r="V221" s="3">
        <v>3534245.9038</v>
      </c>
      <c r="W221" s="3">
        <v>2700898.7181000002</v>
      </c>
      <c r="X221" s="3">
        <v>39476379.704899997</v>
      </c>
      <c r="Y221" s="121">
        <f t="shared" si="22"/>
        <v>180932242.74080002</v>
      </c>
    </row>
    <row r="222" spans="1:25" ht="25" customHeight="1" x14ac:dyDescent="0.25">
      <c r="A222" s="151"/>
      <c r="B222" s="148"/>
      <c r="C222" s="1">
        <v>20</v>
      </c>
      <c r="D222" s="3" t="s">
        <v>264</v>
      </c>
      <c r="E222" s="3">
        <v>101393347.77500001</v>
      </c>
      <c r="F222" s="3">
        <v>0</v>
      </c>
      <c r="G222" s="3">
        <v>147343.28529999999</v>
      </c>
      <c r="H222" s="3">
        <v>12264585.050000001</v>
      </c>
      <c r="I222" s="3">
        <v>2917955.2976000002</v>
      </c>
      <c r="J222" s="3">
        <v>2229924.5545000001</v>
      </c>
      <c r="K222" s="3">
        <v>37284826.751699999</v>
      </c>
      <c r="L222" s="4">
        <f t="shared" si="21"/>
        <v>156237982.7141</v>
      </c>
      <c r="M222" s="7"/>
      <c r="N222" s="156"/>
      <c r="O222" s="148"/>
      <c r="P222" s="8">
        <v>17</v>
      </c>
      <c r="Q222" s="3" t="s">
        <v>630</v>
      </c>
      <c r="R222" s="3">
        <v>98950143.697099999</v>
      </c>
      <c r="S222" s="3">
        <v>-2620951.4900000002</v>
      </c>
      <c r="T222" s="3">
        <v>143792.8579</v>
      </c>
      <c r="U222" s="3">
        <v>11969053.9834</v>
      </c>
      <c r="V222" s="3">
        <v>2847643.3842000002</v>
      </c>
      <c r="W222" s="3">
        <v>2176191.6332999999</v>
      </c>
      <c r="X222" s="3">
        <v>30264312.755399998</v>
      </c>
      <c r="Y222" s="121">
        <f t="shared" si="22"/>
        <v>143730186.8213</v>
      </c>
    </row>
    <row r="223" spans="1:25" ht="25" customHeight="1" x14ac:dyDescent="0.25">
      <c r="A223" s="151"/>
      <c r="B223" s="148"/>
      <c r="C223" s="1">
        <v>21</v>
      </c>
      <c r="D223" s="3" t="s">
        <v>265</v>
      </c>
      <c r="E223" s="3">
        <v>80413928.950000003</v>
      </c>
      <c r="F223" s="3">
        <v>0</v>
      </c>
      <c r="G223" s="3">
        <v>116856.31</v>
      </c>
      <c r="H223" s="3">
        <v>9726905.0923999995</v>
      </c>
      <c r="I223" s="3">
        <v>2314197.6779</v>
      </c>
      <c r="J223" s="3">
        <v>1768528.1986</v>
      </c>
      <c r="K223" s="3">
        <v>31098839.256099999</v>
      </c>
      <c r="L223" s="4">
        <f t="shared" si="21"/>
        <v>125439255.485</v>
      </c>
      <c r="M223" s="7"/>
      <c r="N223" s="157"/>
      <c r="O223" s="149"/>
      <c r="P223" s="8">
        <v>18</v>
      </c>
      <c r="Q223" s="3" t="s">
        <v>631</v>
      </c>
      <c r="R223" s="3">
        <v>116094734.78039999</v>
      </c>
      <c r="S223" s="3">
        <v>-2620951.4900000002</v>
      </c>
      <c r="T223" s="3">
        <v>168707.1194</v>
      </c>
      <c r="U223" s="3">
        <v>14042871.448799999</v>
      </c>
      <c r="V223" s="3">
        <v>3341040.1551000001</v>
      </c>
      <c r="W223" s="3">
        <v>2553249.3542999998</v>
      </c>
      <c r="X223" s="3">
        <v>35175675.887900002</v>
      </c>
      <c r="Y223" s="121">
        <f t="shared" si="22"/>
        <v>168755327.2559</v>
      </c>
    </row>
    <row r="224" spans="1:25" ht="25" customHeight="1" x14ac:dyDescent="0.3">
      <c r="A224" s="151"/>
      <c r="B224" s="148"/>
      <c r="C224" s="1">
        <v>22</v>
      </c>
      <c r="D224" s="3" t="s">
        <v>266</v>
      </c>
      <c r="E224" s="3">
        <v>94485295.784199998</v>
      </c>
      <c r="F224" s="3">
        <v>0</v>
      </c>
      <c r="G224" s="3">
        <v>137304.60819999999</v>
      </c>
      <c r="H224" s="3">
        <v>11428983.9673</v>
      </c>
      <c r="I224" s="3">
        <v>2719151.4574000002</v>
      </c>
      <c r="J224" s="3">
        <v>2077997.085</v>
      </c>
      <c r="K224" s="3">
        <v>35817491.877300002</v>
      </c>
      <c r="L224" s="4">
        <f t="shared" si="21"/>
        <v>146666224.77939999</v>
      </c>
      <c r="M224" s="7"/>
      <c r="N224" s="14"/>
      <c r="O224" s="152" t="s">
        <v>838</v>
      </c>
      <c r="P224" s="153"/>
      <c r="Q224" s="154"/>
      <c r="R224" s="10">
        <f>SUM(R206:R223)</f>
        <v>1841296331.8791997</v>
      </c>
      <c r="S224" s="10">
        <f t="shared" ref="S224:X224" si="25">SUM(S206:S223)</f>
        <v>-47177126.820000023</v>
      </c>
      <c r="T224" s="10">
        <f t="shared" si="25"/>
        <v>2675744.0868000002</v>
      </c>
      <c r="U224" s="10">
        <f t="shared" si="25"/>
        <v>222724034.26899996</v>
      </c>
      <c r="V224" s="10">
        <f t="shared" si="25"/>
        <v>52989870.676499993</v>
      </c>
      <c r="W224" s="10">
        <f t="shared" si="25"/>
        <v>40495278.958099999</v>
      </c>
      <c r="X224" s="10">
        <f t="shared" si="25"/>
        <v>600041980.27549994</v>
      </c>
      <c r="Y224" s="5">
        <f t="shared" si="22"/>
        <v>2713046113.3250999</v>
      </c>
    </row>
    <row r="225" spans="1:25" ht="25" customHeight="1" x14ac:dyDescent="0.25">
      <c r="A225" s="151"/>
      <c r="B225" s="148"/>
      <c r="C225" s="1">
        <v>23</v>
      </c>
      <c r="D225" s="3" t="s">
        <v>267</v>
      </c>
      <c r="E225" s="3">
        <v>117418054.5196</v>
      </c>
      <c r="F225" s="3">
        <v>0</v>
      </c>
      <c r="G225" s="3">
        <v>170630.1477</v>
      </c>
      <c r="H225" s="3">
        <v>14202940.800899999</v>
      </c>
      <c r="I225" s="3">
        <v>3379123.4015000002</v>
      </c>
      <c r="J225" s="3">
        <v>2582352.8728999998</v>
      </c>
      <c r="K225" s="3">
        <v>43248762.349200003</v>
      </c>
      <c r="L225" s="4">
        <f t="shared" si="21"/>
        <v>181001864.0918</v>
      </c>
      <c r="M225" s="7"/>
      <c r="N225" s="155">
        <v>29</v>
      </c>
      <c r="O225" s="147" t="s">
        <v>51</v>
      </c>
      <c r="P225" s="8">
        <v>1</v>
      </c>
      <c r="Q225" s="3" t="s">
        <v>632</v>
      </c>
      <c r="R225" s="3">
        <v>72553778.732800007</v>
      </c>
      <c r="S225" s="3">
        <v>-2734288.18</v>
      </c>
      <c r="T225" s="3">
        <v>105434.05809999999</v>
      </c>
      <c r="U225" s="3">
        <v>8776137.7792000007</v>
      </c>
      <c r="V225" s="3">
        <v>2087993.8148000001</v>
      </c>
      <c r="W225" s="3">
        <v>1595661.4143999999</v>
      </c>
      <c r="X225" s="3">
        <v>25261944.486400001</v>
      </c>
      <c r="Y225" s="121">
        <f t="shared" si="22"/>
        <v>107646662.10569999</v>
      </c>
    </row>
    <row r="226" spans="1:25" ht="25" customHeight="1" x14ac:dyDescent="0.25">
      <c r="A226" s="151"/>
      <c r="B226" s="148"/>
      <c r="C226" s="1">
        <v>24</v>
      </c>
      <c r="D226" s="3" t="s">
        <v>268</v>
      </c>
      <c r="E226" s="3">
        <v>96628178.106199995</v>
      </c>
      <c r="F226" s="3">
        <v>0</v>
      </c>
      <c r="G226" s="3">
        <v>140418.61249999999</v>
      </c>
      <c r="H226" s="3">
        <v>11688187.9789</v>
      </c>
      <c r="I226" s="3">
        <v>2780820.5408999999</v>
      </c>
      <c r="J226" s="3">
        <v>2125125.0871000001</v>
      </c>
      <c r="K226" s="3">
        <v>32221379.643599998</v>
      </c>
      <c r="L226" s="4">
        <f t="shared" si="21"/>
        <v>145584109.96919999</v>
      </c>
      <c r="M226" s="7"/>
      <c r="N226" s="156"/>
      <c r="O226" s="148"/>
      <c r="P226" s="8">
        <v>2</v>
      </c>
      <c r="Q226" s="3" t="s">
        <v>633</v>
      </c>
      <c r="R226" s="3">
        <v>72757302.123099998</v>
      </c>
      <c r="S226" s="3">
        <v>-2734288.18</v>
      </c>
      <c r="T226" s="3">
        <v>105729.8152</v>
      </c>
      <c r="U226" s="3">
        <v>8800756.0602000002</v>
      </c>
      <c r="V226" s="3">
        <v>2093850.9264</v>
      </c>
      <c r="W226" s="3">
        <v>1600137.4654999999</v>
      </c>
      <c r="X226" s="3">
        <v>24760485.5812</v>
      </c>
      <c r="Y226" s="121">
        <f t="shared" si="22"/>
        <v>107383973.7916</v>
      </c>
    </row>
    <row r="227" spans="1:25" ht="25" customHeight="1" x14ac:dyDescent="0.25">
      <c r="A227" s="151"/>
      <c r="B227" s="149"/>
      <c r="C227" s="1">
        <v>25</v>
      </c>
      <c r="D227" s="3" t="s">
        <v>269</v>
      </c>
      <c r="E227" s="3">
        <v>92796149.358700007</v>
      </c>
      <c r="F227" s="3">
        <v>0</v>
      </c>
      <c r="G227" s="3">
        <v>134849.96609999999</v>
      </c>
      <c r="H227" s="3">
        <v>11224664.054300001</v>
      </c>
      <c r="I227" s="3">
        <v>2670540.2431000001</v>
      </c>
      <c r="J227" s="3">
        <v>2040848.0098999999</v>
      </c>
      <c r="K227" s="3">
        <v>30852623.863000002</v>
      </c>
      <c r="L227" s="4">
        <f t="shared" si="21"/>
        <v>139719675.49510002</v>
      </c>
      <c r="M227" s="7"/>
      <c r="N227" s="156"/>
      <c r="O227" s="148"/>
      <c r="P227" s="8">
        <v>3</v>
      </c>
      <c r="Q227" s="3" t="s">
        <v>861</v>
      </c>
      <c r="R227" s="3">
        <v>90643377.112499997</v>
      </c>
      <c r="S227" s="3">
        <v>-2734288.18</v>
      </c>
      <c r="T227" s="3">
        <v>131721.58989999999</v>
      </c>
      <c r="U227" s="3">
        <v>10964263.7531</v>
      </c>
      <c r="V227" s="3">
        <v>2608586.5417999998</v>
      </c>
      <c r="W227" s="3">
        <v>1993502.5005999999</v>
      </c>
      <c r="X227" s="3">
        <v>30187248.096799999</v>
      </c>
      <c r="Y227" s="121">
        <f t="shared" si="22"/>
        <v>133794411.41469999</v>
      </c>
    </row>
    <row r="228" spans="1:25" ht="25" customHeight="1" x14ac:dyDescent="0.3">
      <c r="A228" s="1"/>
      <c r="B228" s="152" t="s">
        <v>820</v>
      </c>
      <c r="C228" s="153"/>
      <c r="D228" s="154"/>
      <c r="E228" s="10">
        <f>SUM(E203:E227)</f>
        <v>2376348487.7198</v>
      </c>
      <c r="F228" s="10">
        <f t="shared" ref="F228:L228" si="26">SUM(F203:F227)</f>
        <v>0</v>
      </c>
      <c r="G228" s="10">
        <f t="shared" si="26"/>
        <v>3453273.818</v>
      </c>
      <c r="H228" s="10">
        <f t="shared" si="26"/>
        <v>287444184.21460003</v>
      </c>
      <c r="I228" s="10">
        <f t="shared" si="26"/>
        <v>68387905.230900005</v>
      </c>
      <c r="J228" s="10">
        <f t="shared" si="26"/>
        <v>52262578.948200002</v>
      </c>
      <c r="K228" s="10">
        <f t="shared" si="26"/>
        <v>849738485.24650013</v>
      </c>
      <c r="L228" s="10">
        <f t="shared" si="26"/>
        <v>3637634915.1780005</v>
      </c>
      <c r="M228" s="7"/>
      <c r="N228" s="156"/>
      <c r="O228" s="148"/>
      <c r="P228" s="8">
        <v>4</v>
      </c>
      <c r="Q228" s="3" t="s">
        <v>862</v>
      </c>
      <c r="R228" s="3">
        <v>80126741.8565</v>
      </c>
      <c r="S228" s="3">
        <v>-2734288.18</v>
      </c>
      <c r="T228" s="3">
        <v>116438.974</v>
      </c>
      <c r="U228" s="3">
        <v>9692166.8121000007</v>
      </c>
      <c r="V228" s="3">
        <v>2305932.8448000001</v>
      </c>
      <c r="W228" s="3">
        <v>1762212.1477000001</v>
      </c>
      <c r="X228" s="3">
        <v>25238643.973299999</v>
      </c>
      <c r="Y228" s="121">
        <f t="shared" si="22"/>
        <v>116507848.42839998</v>
      </c>
    </row>
    <row r="229" spans="1:25" ht="25" customHeight="1" x14ac:dyDescent="0.25">
      <c r="A229" s="151">
        <v>11</v>
      </c>
      <c r="B229" s="147" t="s">
        <v>33</v>
      </c>
      <c r="C229" s="1">
        <v>1</v>
      </c>
      <c r="D229" s="3" t="s">
        <v>270</v>
      </c>
      <c r="E229" s="3">
        <v>105376242.32600001</v>
      </c>
      <c r="F229" s="3">
        <v>-3420041.6932999999</v>
      </c>
      <c r="G229" s="3">
        <v>153131.16759999999</v>
      </c>
      <c r="H229" s="3">
        <v>12746357.770099999</v>
      </c>
      <c r="I229" s="3">
        <v>3032577.2971000001</v>
      </c>
      <c r="J229" s="3">
        <v>2317519.5946</v>
      </c>
      <c r="K229" s="3">
        <v>32338174.318599999</v>
      </c>
      <c r="L229" s="4">
        <f t="shared" si="21"/>
        <v>152543960.78070003</v>
      </c>
      <c r="M229" s="7"/>
      <c r="N229" s="156"/>
      <c r="O229" s="148"/>
      <c r="P229" s="8">
        <v>5</v>
      </c>
      <c r="Q229" s="3" t="s">
        <v>863</v>
      </c>
      <c r="R229" s="3">
        <v>75825038.711199999</v>
      </c>
      <c r="S229" s="3">
        <v>-2734288.18</v>
      </c>
      <c r="T229" s="3">
        <v>110187.80379999999</v>
      </c>
      <c r="U229" s="3">
        <v>9171830.8607000001</v>
      </c>
      <c r="V229" s="3">
        <v>2182135.9907</v>
      </c>
      <c r="W229" s="3">
        <v>1667605.611</v>
      </c>
      <c r="X229" s="3">
        <v>24902014.623500001</v>
      </c>
      <c r="Y229" s="121">
        <f t="shared" si="22"/>
        <v>111124525.4209</v>
      </c>
    </row>
    <row r="230" spans="1:25" ht="25" customHeight="1" x14ac:dyDescent="0.25">
      <c r="A230" s="151"/>
      <c r="B230" s="148"/>
      <c r="C230" s="1">
        <v>2</v>
      </c>
      <c r="D230" s="3" t="s">
        <v>271</v>
      </c>
      <c r="E230" s="3">
        <v>98948125.965900004</v>
      </c>
      <c r="F230" s="3">
        <v>-3355760.5296999998</v>
      </c>
      <c r="G230" s="3">
        <v>143789.9258</v>
      </c>
      <c r="H230" s="3">
        <v>11968809.9177</v>
      </c>
      <c r="I230" s="3">
        <v>2847585.3168000001</v>
      </c>
      <c r="J230" s="3">
        <v>2176147.2577999998</v>
      </c>
      <c r="K230" s="3">
        <v>32662655.537599999</v>
      </c>
      <c r="L230" s="4">
        <f t="shared" si="21"/>
        <v>145391353.3919</v>
      </c>
      <c r="M230" s="7"/>
      <c r="N230" s="156"/>
      <c r="O230" s="148"/>
      <c r="P230" s="8">
        <v>6</v>
      </c>
      <c r="Q230" s="3" t="s">
        <v>634</v>
      </c>
      <c r="R230" s="3">
        <v>86360994.784299999</v>
      </c>
      <c r="S230" s="3">
        <v>-2734288.18</v>
      </c>
      <c r="T230" s="3">
        <v>125498.4964</v>
      </c>
      <c r="U230" s="3">
        <v>10446264.8564</v>
      </c>
      <c r="V230" s="3">
        <v>2485345.7132000001</v>
      </c>
      <c r="W230" s="3">
        <v>1899320.8829999999</v>
      </c>
      <c r="X230" s="3">
        <v>29454775.557700001</v>
      </c>
      <c r="Y230" s="121">
        <f t="shared" si="22"/>
        <v>128037912.111</v>
      </c>
    </row>
    <row r="231" spans="1:25" ht="25" customHeight="1" x14ac:dyDescent="0.25">
      <c r="A231" s="151"/>
      <c r="B231" s="148"/>
      <c r="C231" s="1">
        <v>3</v>
      </c>
      <c r="D231" s="3" t="s">
        <v>848</v>
      </c>
      <c r="E231" s="3">
        <v>99799932.125799999</v>
      </c>
      <c r="F231" s="3">
        <v>-3364278.5913</v>
      </c>
      <c r="G231" s="3">
        <v>145027.75769999999</v>
      </c>
      <c r="H231" s="3">
        <v>12071844.774800001</v>
      </c>
      <c r="I231" s="3">
        <v>2872099.0778999999</v>
      </c>
      <c r="J231" s="3">
        <v>2194880.8681000001</v>
      </c>
      <c r="K231" s="3">
        <v>32693258.205800001</v>
      </c>
      <c r="L231" s="4">
        <f t="shared" si="21"/>
        <v>146412764.21880001</v>
      </c>
      <c r="M231" s="7"/>
      <c r="N231" s="156"/>
      <c r="O231" s="148"/>
      <c r="P231" s="8">
        <v>7</v>
      </c>
      <c r="Q231" s="3" t="s">
        <v>635</v>
      </c>
      <c r="R231" s="3">
        <v>72383344.8442</v>
      </c>
      <c r="S231" s="3">
        <v>-2734288.18</v>
      </c>
      <c r="T231" s="3">
        <v>105186.3861</v>
      </c>
      <c r="U231" s="3">
        <v>8755522.0192000009</v>
      </c>
      <c r="V231" s="3">
        <v>2083088.9716</v>
      </c>
      <c r="W231" s="3">
        <v>1591913.0944000001</v>
      </c>
      <c r="X231" s="3">
        <v>25768714.049899999</v>
      </c>
      <c r="Y231" s="121">
        <f t="shared" si="22"/>
        <v>107953481.18539998</v>
      </c>
    </row>
    <row r="232" spans="1:25" ht="25" customHeight="1" x14ac:dyDescent="0.25">
      <c r="A232" s="151"/>
      <c r="B232" s="148"/>
      <c r="C232" s="1">
        <v>4</v>
      </c>
      <c r="D232" s="3" t="s">
        <v>33</v>
      </c>
      <c r="E232" s="3">
        <v>96235021.373300001</v>
      </c>
      <c r="F232" s="3">
        <v>-3328629.4837000002</v>
      </c>
      <c r="G232" s="3">
        <v>139847.2831</v>
      </c>
      <c r="H232" s="3">
        <v>11640631.563300001</v>
      </c>
      <c r="I232" s="3">
        <v>2769506.0532999998</v>
      </c>
      <c r="J232" s="3">
        <v>2116478.4660999998</v>
      </c>
      <c r="K232" s="3">
        <v>30686161.303599998</v>
      </c>
      <c r="L232" s="4">
        <f t="shared" si="21"/>
        <v>140259016.55899996</v>
      </c>
      <c r="M232" s="7"/>
      <c r="N232" s="156"/>
      <c r="O232" s="148"/>
      <c r="P232" s="8">
        <v>8</v>
      </c>
      <c r="Q232" s="3" t="s">
        <v>636</v>
      </c>
      <c r="R232" s="3">
        <v>75173819.640400007</v>
      </c>
      <c r="S232" s="3">
        <v>-2734288.18</v>
      </c>
      <c r="T232" s="3">
        <v>109241.4621</v>
      </c>
      <c r="U232" s="3">
        <v>9093059.1083000004</v>
      </c>
      <c r="V232" s="3">
        <v>2163394.8387000002</v>
      </c>
      <c r="W232" s="3">
        <v>1653283.4742000001</v>
      </c>
      <c r="X232" s="3">
        <v>25251190.4034</v>
      </c>
      <c r="Y232" s="121">
        <f t="shared" si="22"/>
        <v>110709700.7471</v>
      </c>
    </row>
    <row r="233" spans="1:25" ht="25" customHeight="1" x14ac:dyDescent="0.25">
      <c r="A233" s="151"/>
      <c r="B233" s="148"/>
      <c r="C233" s="1">
        <v>5</v>
      </c>
      <c r="D233" s="3" t="s">
        <v>272</v>
      </c>
      <c r="E233" s="3">
        <v>95922733.431400001</v>
      </c>
      <c r="F233" s="3">
        <v>-3325506.6042999998</v>
      </c>
      <c r="G233" s="3">
        <v>139393.47099999999</v>
      </c>
      <c r="H233" s="3">
        <v>11602857.073100001</v>
      </c>
      <c r="I233" s="3">
        <v>2760518.8536999999</v>
      </c>
      <c r="J233" s="3">
        <v>2109610.3769</v>
      </c>
      <c r="K233" s="3">
        <v>31932971.094099998</v>
      </c>
      <c r="L233" s="4">
        <f t="shared" si="21"/>
        <v>141142577.69590002</v>
      </c>
      <c r="M233" s="7"/>
      <c r="N233" s="156"/>
      <c r="O233" s="148"/>
      <c r="P233" s="8">
        <v>9</v>
      </c>
      <c r="Q233" s="3" t="s">
        <v>637</v>
      </c>
      <c r="R233" s="3">
        <v>73937181.6373</v>
      </c>
      <c r="S233" s="3">
        <v>-2734288.18</v>
      </c>
      <c r="T233" s="3">
        <v>107444.3983</v>
      </c>
      <c r="U233" s="3">
        <v>8943474.8180999998</v>
      </c>
      <c r="V233" s="3">
        <v>2127806.1686</v>
      </c>
      <c r="W233" s="3">
        <v>1626086.3306</v>
      </c>
      <c r="X233" s="3">
        <v>25144977.238400001</v>
      </c>
      <c r="Y233" s="121">
        <f t="shared" si="22"/>
        <v>109152682.41129999</v>
      </c>
    </row>
    <row r="234" spans="1:25" ht="25" customHeight="1" x14ac:dyDescent="0.25">
      <c r="A234" s="151"/>
      <c r="B234" s="148"/>
      <c r="C234" s="1">
        <v>6</v>
      </c>
      <c r="D234" s="3" t="s">
        <v>273</v>
      </c>
      <c r="E234" s="3">
        <v>99701319.426799998</v>
      </c>
      <c r="F234" s="3">
        <v>-3363292.4643000001</v>
      </c>
      <c r="G234" s="3">
        <v>144884.4552</v>
      </c>
      <c r="H234" s="3">
        <v>12059916.5383</v>
      </c>
      <c r="I234" s="3">
        <v>2869261.1457000002</v>
      </c>
      <c r="J234" s="3">
        <v>2192712.0978999999</v>
      </c>
      <c r="K234" s="3">
        <v>31108889.700300001</v>
      </c>
      <c r="L234" s="4">
        <f t="shared" si="21"/>
        <v>144713690.89990002</v>
      </c>
      <c r="M234" s="7"/>
      <c r="N234" s="156"/>
      <c r="O234" s="148"/>
      <c r="P234" s="8">
        <v>10</v>
      </c>
      <c r="Q234" s="3" t="s">
        <v>638</v>
      </c>
      <c r="R234" s="3">
        <v>83933311.685100004</v>
      </c>
      <c r="S234" s="3">
        <v>-2734288.18</v>
      </c>
      <c r="T234" s="3">
        <v>121970.62390000001</v>
      </c>
      <c r="U234" s="3">
        <v>10152611.214400001</v>
      </c>
      <c r="V234" s="3">
        <v>2415480.4714000002</v>
      </c>
      <c r="W234" s="3">
        <v>1845929.3117</v>
      </c>
      <c r="X234" s="3">
        <v>29008879.4144</v>
      </c>
      <c r="Y234" s="121">
        <f t="shared" si="22"/>
        <v>124743894.54089999</v>
      </c>
    </row>
    <row r="235" spans="1:25" ht="25" customHeight="1" x14ac:dyDescent="0.25">
      <c r="A235" s="151"/>
      <c r="B235" s="148"/>
      <c r="C235" s="1">
        <v>7</v>
      </c>
      <c r="D235" s="3" t="s">
        <v>274</v>
      </c>
      <c r="E235" s="3">
        <v>116493396.5244</v>
      </c>
      <c r="F235" s="3">
        <v>-3531213.2352</v>
      </c>
      <c r="G235" s="3">
        <v>169286.4486</v>
      </c>
      <c r="H235" s="3">
        <v>14091093.753</v>
      </c>
      <c r="I235" s="3">
        <v>3352513.0690000001</v>
      </c>
      <c r="J235" s="3">
        <v>2562017.0460000001</v>
      </c>
      <c r="K235" s="3">
        <v>36512418.086000003</v>
      </c>
      <c r="L235" s="4">
        <f t="shared" si="21"/>
        <v>169649511.6918</v>
      </c>
      <c r="M235" s="7"/>
      <c r="N235" s="156"/>
      <c r="O235" s="148"/>
      <c r="P235" s="8">
        <v>11</v>
      </c>
      <c r="Q235" s="3" t="s">
        <v>639</v>
      </c>
      <c r="R235" s="3">
        <v>88871160.169200003</v>
      </c>
      <c r="S235" s="3">
        <v>-2734288.18</v>
      </c>
      <c r="T235" s="3">
        <v>129146.2309</v>
      </c>
      <c r="U235" s="3">
        <v>10749895.592800001</v>
      </c>
      <c r="V235" s="3">
        <v>2557584.6770000001</v>
      </c>
      <c r="W235" s="3">
        <v>1954526.4713999999</v>
      </c>
      <c r="X235" s="3">
        <v>31306602.089299999</v>
      </c>
      <c r="Y235" s="121">
        <f t="shared" si="22"/>
        <v>132834627.05059999</v>
      </c>
    </row>
    <row r="236" spans="1:25" ht="25" customHeight="1" x14ac:dyDescent="0.25">
      <c r="A236" s="151"/>
      <c r="B236" s="148"/>
      <c r="C236" s="1">
        <v>8</v>
      </c>
      <c r="D236" s="3" t="s">
        <v>275</v>
      </c>
      <c r="E236" s="3">
        <v>103186746.94930001</v>
      </c>
      <c r="F236" s="3">
        <v>-3398146.7395000001</v>
      </c>
      <c r="G236" s="3">
        <v>149949.42600000001</v>
      </c>
      <c r="H236" s="3">
        <v>12481515.422499999</v>
      </c>
      <c r="I236" s="3">
        <v>2969566.7566999998</v>
      </c>
      <c r="J236" s="3">
        <v>2269366.4404000002</v>
      </c>
      <c r="K236" s="3">
        <v>32293365.639600001</v>
      </c>
      <c r="L236" s="4">
        <f t="shared" si="21"/>
        <v>149952363.89500001</v>
      </c>
      <c r="M236" s="7"/>
      <c r="N236" s="156"/>
      <c r="O236" s="148"/>
      <c r="P236" s="8">
        <v>12</v>
      </c>
      <c r="Q236" s="3" t="s">
        <v>640</v>
      </c>
      <c r="R236" s="3">
        <v>102714581.0527</v>
      </c>
      <c r="S236" s="3">
        <v>-2734288.18</v>
      </c>
      <c r="T236" s="3">
        <v>149263.28159999999</v>
      </c>
      <c r="U236" s="3">
        <v>12424402.0228</v>
      </c>
      <c r="V236" s="3">
        <v>2955978.4986</v>
      </c>
      <c r="W236" s="3">
        <v>2258982.1860000002</v>
      </c>
      <c r="X236" s="3">
        <v>32689563.880800001</v>
      </c>
      <c r="Y236" s="121">
        <f t="shared" si="22"/>
        <v>150458482.74250001</v>
      </c>
    </row>
    <row r="237" spans="1:25" ht="25" customHeight="1" x14ac:dyDescent="0.25">
      <c r="A237" s="151"/>
      <c r="B237" s="148"/>
      <c r="C237" s="1">
        <v>9</v>
      </c>
      <c r="D237" s="3" t="s">
        <v>276</v>
      </c>
      <c r="E237" s="3">
        <v>93359284.2597</v>
      </c>
      <c r="F237" s="3">
        <v>-3299872.1126000001</v>
      </c>
      <c r="G237" s="3">
        <v>135668.3052</v>
      </c>
      <c r="H237" s="3">
        <v>11292781.105799999</v>
      </c>
      <c r="I237" s="3">
        <v>2686746.4588000001</v>
      </c>
      <c r="J237" s="3">
        <v>2053232.9283</v>
      </c>
      <c r="K237" s="3">
        <v>30293305.3596</v>
      </c>
      <c r="L237" s="4">
        <f t="shared" si="21"/>
        <v>136521146.3048</v>
      </c>
      <c r="M237" s="7"/>
      <c r="N237" s="156"/>
      <c r="O237" s="148"/>
      <c r="P237" s="8">
        <v>13</v>
      </c>
      <c r="Q237" s="3" t="s">
        <v>641</v>
      </c>
      <c r="R237" s="3">
        <v>95744805.233400002</v>
      </c>
      <c r="S237" s="3">
        <v>-2734288.18</v>
      </c>
      <c r="T237" s="3">
        <v>139134.90839999999</v>
      </c>
      <c r="U237" s="3">
        <v>11581334.798</v>
      </c>
      <c r="V237" s="3">
        <v>2755398.3350999998</v>
      </c>
      <c r="W237" s="3">
        <v>2105697.236</v>
      </c>
      <c r="X237" s="3">
        <v>30406445.515999999</v>
      </c>
      <c r="Y237" s="121">
        <f t="shared" si="22"/>
        <v>139998527.84689999</v>
      </c>
    </row>
    <row r="238" spans="1:25" ht="25" customHeight="1" x14ac:dyDescent="0.25">
      <c r="A238" s="151"/>
      <c r="B238" s="148"/>
      <c r="C238" s="1">
        <v>10</v>
      </c>
      <c r="D238" s="3" t="s">
        <v>277</v>
      </c>
      <c r="E238" s="3">
        <v>129675641.9737</v>
      </c>
      <c r="F238" s="3">
        <v>-3663035.6897</v>
      </c>
      <c r="G238" s="3">
        <v>188442.68909999999</v>
      </c>
      <c r="H238" s="3">
        <v>15685624.104499999</v>
      </c>
      <c r="I238" s="3">
        <v>3731879.2086999998</v>
      </c>
      <c r="J238" s="3">
        <v>2851931.6554</v>
      </c>
      <c r="K238" s="3">
        <v>37804766.7711</v>
      </c>
      <c r="L238" s="4">
        <f t="shared" si="21"/>
        <v>186275250.71280003</v>
      </c>
      <c r="M238" s="7"/>
      <c r="N238" s="156"/>
      <c r="O238" s="148"/>
      <c r="P238" s="8">
        <v>14</v>
      </c>
      <c r="Q238" s="3" t="s">
        <v>642</v>
      </c>
      <c r="R238" s="3">
        <v>83459816.661500007</v>
      </c>
      <c r="S238" s="3">
        <v>-2734288.18</v>
      </c>
      <c r="T238" s="3">
        <v>121282.5481</v>
      </c>
      <c r="U238" s="3">
        <v>10095337.0429</v>
      </c>
      <c r="V238" s="3">
        <v>2401853.9629000002</v>
      </c>
      <c r="W238" s="3">
        <v>1835515.8259999999</v>
      </c>
      <c r="X238" s="3">
        <v>29187914.980599999</v>
      </c>
      <c r="Y238" s="121">
        <f t="shared" si="22"/>
        <v>124367432.84199999</v>
      </c>
    </row>
    <row r="239" spans="1:25" ht="25" customHeight="1" x14ac:dyDescent="0.25">
      <c r="A239" s="151"/>
      <c r="B239" s="148"/>
      <c r="C239" s="1">
        <v>11</v>
      </c>
      <c r="D239" s="3" t="s">
        <v>278</v>
      </c>
      <c r="E239" s="3">
        <v>100600426.6524</v>
      </c>
      <c r="F239" s="3">
        <v>-3372283.5364999999</v>
      </c>
      <c r="G239" s="3">
        <v>146191.02429999999</v>
      </c>
      <c r="H239" s="3">
        <v>12168672.953600001</v>
      </c>
      <c r="I239" s="3">
        <v>2895136.1636000001</v>
      </c>
      <c r="J239" s="3">
        <v>2212485.9915999998</v>
      </c>
      <c r="K239" s="3">
        <v>32132585.461100001</v>
      </c>
      <c r="L239" s="4">
        <f t="shared" si="21"/>
        <v>146783214.7101</v>
      </c>
      <c r="M239" s="7"/>
      <c r="N239" s="156"/>
      <c r="O239" s="148"/>
      <c r="P239" s="8">
        <v>15</v>
      </c>
      <c r="Q239" s="3" t="s">
        <v>643</v>
      </c>
      <c r="R239" s="3">
        <v>65584497.926700003</v>
      </c>
      <c r="S239" s="3">
        <v>-2734288.18</v>
      </c>
      <c r="T239" s="3">
        <v>95306.404200000004</v>
      </c>
      <c r="U239" s="3">
        <v>7933130.4314999999</v>
      </c>
      <c r="V239" s="3">
        <v>1887427.8970000001</v>
      </c>
      <c r="W239" s="3">
        <v>1442387.3511999999</v>
      </c>
      <c r="X239" s="3">
        <v>22663771.320999999</v>
      </c>
      <c r="Y239" s="121">
        <f t="shared" si="22"/>
        <v>96872233.151600003</v>
      </c>
    </row>
    <row r="240" spans="1:25" ht="25" customHeight="1" x14ac:dyDescent="0.25">
      <c r="A240" s="151"/>
      <c r="B240" s="148"/>
      <c r="C240" s="1">
        <v>12</v>
      </c>
      <c r="D240" s="3" t="s">
        <v>279</v>
      </c>
      <c r="E240" s="3">
        <v>111004843.1644</v>
      </c>
      <c r="F240" s="3">
        <v>-3476327.7015999998</v>
      </c>
      <c r="G240" s="3">
        <v>161310.5656</v>
      </c>
      <c r="H240" s="3">
        <v>13427195.864700001</v>
      </c>
      <c r="I240" s="3">
        <v>3194560.3659000001</v>
      </c>
      <c r="J240" s="3">
        <v>2441308.3390000002</v>
      </c>
      <c r="K240" s="3">
        <v>35299795.657899998</v>
      </c>
      <c r="L240" s="4">
        <f t="shared" si="21"/>
        <v>162052686.2559</v>
      </c>
      <c r="M240" s="7"/>
      <c r="N240" s="156"/>
      <c r="O240" s="148"/>
      <c r="P240" s="8">
        <v>16</v>
      </c>
      <c r="Q240" s="3" t="s">
        <v>538</v>
      </c>
      <c r="R240" s="3">
        <v>84511832.630899996</v>
      </c>
      <c r="S240" s="3">
        <v>-2734288.18</v>
      </c>
      <c r="T240" s="3">
        <v>122811.32180000001</v>
      </c>
      <c r="U240" s="3">
        <v>10222589.368799999</v>
      </c>
      <c r="V240" s="3">
        <v>2432129.4753999999</v>
      </c>
      <c r="W240" s="3">
        <v>1858652.6125</v>
      </c>
      <c r="X240" s="3">
        <v>26626186.2075</v>
      </c>
      <c r="Y240" s="121">
        <f t="shared" si="22"/>
        <v>123039913.43689997</v>
      </c>
    </row>
    <row r="241" spans="1:25" ht="25" customHeight="1" x14ac:dyDescent="0.25">
      <c r="A241" s="151"/>
      <c r="B241" s="149"/>
      <c r="C241" s="1">
        <v>13</v>
      </c>
      <c r="D241" s="3" t="s">
        <v>280</v>
      </c>
      <c r="E241" s="3">
        <v>121577846.3175</v>
      </c>
      <c r="F241" s="3">
        <v>-3582057.7332000001</v>
      </c>
      <c r="G241" s="3">
        <v>176675.09450000001</v>
      </c>
      <c r="H241" s="3">
        <v>14706111.091800001</v>
      </c>
      <c r="I241" s="3">
        <v>3498836.2503</v>
      </c>
      <c r="J241" s="3">
        <v>2673838.3802999998</v>
      </c>
      <c r="K241" s="3">
        <v>37987718.947800003</v>
      </c>
      <c r="L241" s="4">
        <f t="shared" si="21"/>
        <v>177038968.34900001</v>
      </c>
      <c r="M241" s="7"/>
      <c r="N241" s="156"/>
      <c r="O241" s="148"/>
      <c r="P241" s="8">
        <v>17</v>
      </c>
      <c r="Q241" s="3" t="s">
        <v>644</v>
      </c>
      <c r="R241" s="3">
        <v>74508735.351699993</v>
      </c>
      <c r="S241" s="3">
        <v>-2734288.18</v>
      </c>
      <c r="T241" s="3">
        <v>108274.9716</v>
      </c>
      <c r="U241" s="3">
        <v>9012610.2129999995</v>
      </c>
      <c r="V241" s="3">
        <v>2144254.6656999998</v>
      </c>
      <c r="W241" s="3">
        <v>1638656.4024</v>
      </c>
      <c r="X241" s="3">
        <v>24322754.574999999</v>
      </c>
      <c r="Y241" s="121">
        <f t="shared" si="22"/>
        <v>109000997.99939999</v>
      </c>
    </row>
    <row r="242" spans="1:25" ht="25" customHeight="1" x14ac:dyDescent="0.3">
      <c r="A242" s="1"/>
      <c r="B242" s="152" t="s">
        <v>821</v>
      </c>
      <c r="C242" s="153"/>
      <c r="D242" s="154"/>
      <c r="E242" s="10">
        <f>SUM(E229:E241)</f>
        <v>1371881560.4906001</v>
      </c>
      <c r="F242" s="10">
        <f t="shared" ref="F242:L242" si="27">SUM(F229:F241)</f>
        <v>-44480446.1149</v>
      </c>
      <c r="G242" s="10">
        <f t="shared" si="27"/>
        <v>1993597.6137000001</v>
      </c>
      <c r="H242" s="10">
        <f t="shared" si="27"/>
        <v>165943411.9332</v>
      </c>
      <c r="I242" s="10">
        <f t="shared" si="27"/>
        <v>39480786.017500006</v>
      </c>
      <c r="J242" s="10">
        <f t="shared" si="27"/>
        <v>30171529.442400001</v>
      </c>
      <c r="K242" s="10">
        <f t="shared" si="27"/>
        <v>433746066.0830999</v>
      </c>
      <c r="L242" s="10">
        <f t="shared" si="27"/>
        <v>1998736505.4656</v>
      </c>
      <c r="M242" s="7"/>
      <c r="N242" s="156"/>
      <c r="O242" s="148"/>
      <c r="P242" s="8">
        <v>18</v>
      </c>
      <c r="Q242" s="3" t="s">
        <v>864</v>
      </c>
      <c r="R242" s="3">
        <v>77676163.241699994</v>
      </c>
      <c r="S242" s="3">
        <v>-2734288.18</v>
      </c>
      <c r="T242" s="3">
        <v>112877.83010000001</v>
      </c>
      <c r="U242" s="3">
        <v>9395743.7182999998</v>
      </c>
      <c r="V242" s="3">
        <v>2235408.7028999999</v>
      </c>
      <c r="W242" s="3">
        <v>1708317.0397000001</v>
      </c>
      <c r="X242" s="3">
        <v>27279264.405699998</v>
      </c>
      <c r="Y242" s="121">
        <f t="shared" si="22"/>
        <v>115673486.75839999</v>
      </c>
    </row>
    <row r="243" spans="1:25" ht="25" customHeight="1" x14ac:dyDescent="0.25">
      <c r="A243" s="147" t="s">
        <v>34</v>
      </c>
      <c r="B243" s="147" t="s">
        <v>34</v>
      </c>
      <c r="C243" s="1">
        <v>1</v>
      </c>
      <c r="D243" s="3" t="s">
        <v>281</v>
      </c>
      <c r="E243" s="3">
        <v>126223642.93080001</v>
      </c>
      <c r="F243" s="3">
        <v>0</v>
      </c>
      <c r="G243" s="3">
        <v>183426.29610000001</v>
      </c>
      <c r="H243" s="3">
        <v>15268068.7443</v>
      </c>
      <c r="I243" s="3">
        <v>3632535.6214999999</v>
      </c>
      <c r="J243" s="3">
        <v>2776012.4989999998</v>
      </c>
      <c r="K243" s="3">
        <v>38709329.978299998</v>
      </c>
      <c r="L243" s="4">
        <f t="shared" si="21"/>
        <v>186793016.07000002</v>
      </c>
      <c r="M243" s="7"/>
      <c r="N243" s="156"/>
      <c r="O243" s="148"/>
      <c r="P243" s="8">
        <v>19</v>
      </c>
      <c r="Q243" s="3" t="s">
        <v>645</v>
      </c>
      <c r="R243" s="3">
        <v>82312994.460199997</v>
      </c>
      <c r="S243" s="3">
        <v>-2734288.18</v>
      </c>
      <c r="T243" s="3">
        <v>119616.0033</v>
      </c>
      <c r="U243" s="3">
        <v>9956616.9124999996</v>
      </c>
      <c r="V243" s="3">
        <v>2368850.0628</v>
      </c>
      <c r="W243" s="3">
        <v>1810293.9841</v>
      </c>
      <c r="X243" s="3">
        <v>27078056.8413</v>
      </c>
      <c r="Y243" s="121">
        <f t="shared" si="22"/>
        <v>120912140.08419998</v>
      </c>
    </row>
    <row r="244" spans="1:25" ht="25" customHeight="1" x14ac:dyDescent="0.25">
      <c r="A244" s="148"/>
      <c r="B244" s="148"/>
      <c r="C244" s="1">
        <v>2</v>
      </c>
      <c r="D244" s="3" t="s">
        <v>282</v>
      </c>
      <c r="E244" s="3">
        <v>119884994.71690001</v>
      </c>
      <c r="F244" s="3">
        <v>0</v>
      </c>
      <c r="G244" s="3">
        <v>174215.068</v>
      </c>
      <c r="H244" s="3">
        <v>14501342.999199999</v>
      </c>
      <c r="I244" s="3">
        <v>3450118.4062999999</v>
      </c>
      <c r="J244" s="3">
        <v>2636607.818</v>
      </c>
      <c r="K244" s="3">
        <v>43873214.910599999</v>
      </c>
      <c r="L244" s="4">
        <f t="shared" si="21"/>
        <v>184520493.919</v>
      </c>
      <c r="M244" s="7"/>
      <c r="N244" s="156"/>
      <c r="O244" s="148"/>
      <c r="P244" s="8">
        <v>20</v>
      </c>
      <c r="Q244" s="3" t="s">
        <v>542</v>
      </c>
      <c r="R244" s="3">
        <v>81460871.910400003</v>
      </c>
      <c r="S244" s="3">
        <v>-2734288.18</v>
      </c>
      <c r="T244" s="3">
        <v>118377.7117</v>
      </c>
      <c r="U244" s="3">
        <v>9853543.7848000005</v>
      </c>
      <c r="V244" s="3">
        <v>2344327.1965000001</v>
      </c>
      <c r="W244" s="3">
        <v>1791553.4154000001</v>
      </c>
      <c r="X244" s="3">
        <v>28136338.263999999</v>
      </c>
      <c r="Y244" s="121">
        <f t="shared" si="22"/>
        <v>120970724.10280001</v>
      </c>
    </row>
    <row r="245" spans="1:25" ht="25" customHeight="1" x14ac:dyDescent="0.25">
      <c r="A245" s="148"/>
      <c r="B245" s="148"/>
      <c r="C245" s="1">
        <v>3</v>
      </c>
      <c r="D245" s="3" t="s">
        <v>283</v>
      </c>
      <c r="E245" s="3">
        <v>79330096.811100006</v>
      </c>
      <c r="F245" s="3">
        <v>0</v>
      </c>
      <c r="G245" s="3">
        <v>115281.3014</v>
      </c>
      <c r="H245" s="3">
        <v>9595804.2683000006</v>
      </c>
      <c r="I245" s="3">
        <v>2283006.5416000001</v>
      </c>
      <c r="J245" s="3">
        <v>1744691.6851999999</v>
      </c>
      <c r="K245" s="3">
        <v>28300439.809099998</v>
      </c>
      <c r="L245" s="4">
        <f t="shared" si="21"/>
        <v>121369320.41670002</v>
      </c>
      <c r="M245" s="7"/>
      <c r="N245" s="156"/>
      <c r="O245" s="148"/>
      <c r="P245" s="8">
        <v>21</v>
      </c>
      <c r="Q245" s="3" t="s">
        <v>646</v>
      </c>
      <c r="R245" s="3">
        <v>88137593.306799993</v>
      </c>
      <c r="S245" s="3">
        <v>-2734288.18</v>
      </c>
      <c r="T245" s="3">
        <v>128080.22259999999</v>
      </c>
      <c r="U245" s="3">
        <v>10661163.0145</v>
      </c>
      <c r="V245" s="3">
        <v>2536473.6735999999</v>
      </c>
      <c r="W245" s="3">
        <v>1938393.2753999999</v>
      </c>
      <c r="X245" s="3">
        <v>29736306.8281</v>
      </c>
      <c r="Y245" s="121">
        <f t="shared" si="22"/>
        <v>130403722.14099997</v>
      </c>
    </row>
    <row r="246" spans="1:25" ht="25" customHeight="1" x14ac:dyDescent="0.25">
      <c r="A246" s="148"/>
      <c r="B246" s="148"/>
      <c r="C246" s="1">
        <v>4</v>
      </c>
      <c r="D246" s="3" t="s">
        <v>284</v>
      </c>
      <c r="E246" s="3">
        <v>81672672.003099993</v>
      </c>
      <c r="F246" s="3">
        <v>0</v>
      </c>
      <c r="G246" s="3">
        <v>118685.4964</v>
      </c>
      <c r="H246" s="3">
        <v>9879163.2194999997</v>
      </c>
      <c r="I246" s="3">
        <v>2350422.4997999999</v>
      </c>
      <c r="J246" s="3">
        <v>1796211.4945</v>
      </c>
      <c r="K246" s="3">
        <v>29232194.798999999</v>
      </c>
      <c r="L246" s="4">
        <f t="shared" si="21"/>
        <v>125049349.51229998</v>
      </c>
      <c r="M246" s="7"/>
      <c r="N246" s="156"/>
      <c r="O246" s="148"/>
      <c r="P246" s="8">
        <v>22</v>
      </c>
      <c r="Q246" s="3" t="s">
        <v>647</v>
      </c>
      <c r="R246" s="3">
        <v>79999483.977200001</v>
      </c>
      <c r="S246" s="3">
        <v>-2734288.18</v>
      </c>
      <c r="T246" s="3">
        <v>116254.0448</v>
      </c>
      <c r="U246" s="3">
        <v>9676773.6416999996</v>
      </c>
      <c r="V246" s="3">
        <v>2302270.5452999999</v>
      </c>
      <c r="W246" s="3">
        <v>1759413.3894</v>
      </c>
      <c r="X246" s="3">
        <v>27052963.9811</v>
      </c>
      <c r="Y246" s="121">
        <f t="shared" si="22"/>
        <v>118172871.39950001</v>
      </c>
    </row>
    <row r="247" spans="1:25" ht="25" customHeight="1" x14ac:dyDescent="0.25">
      <c r="A247" s="148"/>
      <c r="B247" s="148"/>
      <c r="C247" s="1">
        <v>5</v>
      </c>
      <c r="D247" s="3" t="s">
        <v>285</v>
      </c>
      <c r="E247" s="3">
        <v>97790357.589699998</v>
      </c>
      <c r="F247" s="3">
        <v>0</v>
      </c>
      <c r="G247" s="3">
        <v>142107.4742</v>
      </c>
      <c r="H247" s="3">
        <v>11828765.733100001</v>
      </c>
      <c r="I247" s="3">
        <v>2814266.4015000002</v>
      </c>
      <c r="J247" s="3">
        <v>2150684.6787</v>
      </c>
      <c r="K247" s="3">
        <v>32443483.4593</v>
      </c>
      <c r="L247" s="4">
        <f t="shared" si="21"/>
        <v>147169665.33649999</v>
      </c>
      <c r="M247" s="7"/>
      <c r="N247" s="156"/>
      <c r="O247" s="148"/>
      <c r="P247" s="8">
        <v>23</v>
      </c>
      <c r="Q247" s="3" t="s">
        <v>648</v>
      </c>
      <c r="R247" s="3">
        <v>98370591.935000002</v>
      </c>
      <c r="S247" s="3">
        <v>-2734288.18</v>
      </c>
      <c r="T247" s="3">
        <v>142950.66209999999</v>
      </c>
      <c r="U247" s="3">
        <v>11898951.141000001</v>
      </c>
      <c r="V247" s="3">
        <v>2830964.7148000002</v>
      </c>
      <c r="W247" s="3">
        <v>2163445.662</v>
      </c>
      <c r="X247" s="3">
        <v>32907964.701299999</v>
      </c>
      <c r="Y247" s="121">
        <f t="shared" si="22"/>
        <v>145580580.63620001</v>
      </c>
    </row>
    <row r="248" spans="1:25" ht="25" customHeight="1" x14ac:dyDescent="0.25">
      <c r="A248" s="148"/>
      <c r="B248" s="148"/>
      <c r="C248" s="1">
        <v>6</v>
      </c>
      <c r="D248" s="3" t="s">
        <v>286</v>
      </c>
      <c r="E248" s="3">
        <v>83118268.624799997</v>
      </c>
      <c r="F248" s="3">
        <v>0</v>
      </c>
      <c r="G248" s="3">
        <v>120786.2156</v>
      </c>
      <c r="H248" s="3">
        <v>10054023.238399999</v>
      </c>
      <c r="I248" s="3">
        <v>2392024.6997000002</v>
      </c>
      <c r="J248" s="3">
        <v>1828004.2252</v>
      </c>
      <c r="K248" s="3">
        <v>29663420.2489</v>
      </c>
      <c r="L248" s="4">
        <f t="shared" si="21"/>
        <v>127176527.25259998</v>
      </c>
      <c r="M248" s="7"/>
      <c r="N248" s="156"/>
      <c r="O248" s="148"/>
      <c r="P248" s="8">
        <v>24</v>
      </c>
      <c r="Q248" s="3" t="s">
        <v>865</v>
      </c>
      <c r="R248" s="3">
        <v>81575141.904400006</v>
      </c>
      <c r="S248" s="3">
        <v>-2734288.18</v>
      </c>
      <c r="T248" s="3">
        <v>118543.7671</v>
      </c>
      <c r="U248" s="3">
        <v>9867365.9348000009</v>
      </c>
      <c r="V248" s="3">
        <v>2347615.7233000002</v>
      </c>
      <c r="W248" s="3">
        <v>1794066.5336</v>
      </c>
      <c r="X248" s="3">
        <v>27938117.944800001</v>
      </c>
      <c r="Y248" s="121">
        <f t="shared" si="22"/>
        <v>120906563.62800001</v>
      </c>
    </row>
    <row r="249" spans="1:25" ht="25" customHeight="1" x14ac:dyDescent="0.25">
      <c r="A249" s="148"/>
      <c r="B249" s="148"/>
      <c r="C249" s="1">
        <v>7</v>
      </c>
      <c r="D249" s="3" t="s">
        <v>287</v>
      </c>
      <c r="E249" s="3">
        <v>83194719.388799995</v>
      </c>
      <c r="F249" s="3">
        <v>0</v>
      </c>
      <c r="G249" s="3">
        <v>120897.31269999999</v>
      </c>
      <c r="H249" s="3">
        <v>10063270.757300001</v>
      </c>
      <c r="I249" s="3">
        <v>2394224.8431000002</v>
      </c>
      <c r="J249" s="3">
        <v>1829685.5922000001</v>
      </c>
      <c r="K249" s="3">
        <v>27587815.855300002</v>
      </c>
      <c r="L249" s="4">
        <f t="shared" si="21"/>
        <v>125190613.74939999</v>
      </c>
      <c r="M249" s="7"/>
      <c r="N249" s="156"/>
      <c r="O249" s="148"/>
      <c r="P249" s="8">
        <v>25</v>
      </c>
      <c r="Q249" s="3" t="s">
        <v>866</v>
      </c>
      <c r="R249" s="3">
        <v>107474234.3686</v>
      </c>
      <c r="S249" s="3">
        <v>-2734288.18</v>
      </c>
      <c r="T249" s="3">
        <v>156179.9381</v>
      </c>
      <c r="U249" s="3">
        <v>13000131.8333</v>
      </c>
      <c r="V249" s="3">
        <v>3092954.5025999998</v>
      </c>
      <c r="W249" s="3">
        <v>2363660.3333000001</v>
      </c>
      <c r="X249" s="3">
        <v>29106396.376499999</v>
      </c>
      <c r="Y249" s="121">
        <f t="shared" si="22"/>
        <v>152459269.17239997</v>
      </c>
    </row>
    <row r="250" spans="1:25" ht="25" customHeight="1" x14ac:dyDescent="0.25">
      <c r="A250" s="148"/>
      <c r="B250" s="148"/>
      <c r="C250" s="1">
        <v>8</v>
      </c>
      <c r="D250" s="3" t="s">
        <v>288</v>
      </c>
      <c r="E250" s="3">
        <v>96512810.262799993</v>
      </c>
      <c r="F250" s="3">
        <v>0</v>
      </c>
      <c r="G250" s="3">
        <v>140250.96170000001</v>
      </c>
      <c r="H250" s="3">
        <v>11674233.032600001</v>
      </c>
      <c r="I250" s="3">
        <v>2777500.4196000001</v>
      </c>
      <c r="J250" s="3">
        <v>2122587.8240999999</v>
      </c>
      <c r="K250" s="3">
        <v>31001307.828400001</v>
      </c>
      <c r="L250" s="4">
        <f t="shared" si="21"/>
        <v>144228690.3292</v>
      </c>
      <c r="M250" s="7"/>
      <c r="N250" s="156"/>
      <c r="O250" s="148"/>
      <c r="P250" s="8">
        <v>26</v>
      </c>
      <c r="Q250" s="3" t="s">
        <v>649</v>
      </c>
      <c r="R250" s="3">
        <v>73563607.496900007</v>
      </c>
      <c r="S250" s="3">
        <v>-2734288.18</v>
      </c>
      <c r="T250" s="3">
        <v>106901.526</v>
      </c>
      <c r="U250" s="3">
        <v>8898287.1217</v>
      </c>
      <c r="V250" s="3">
        <v>2117055.2400000002</v>
      </c>
      <c r="W250" s="3">
        <v>1617870.3858</v>
      </c>
      <c r="X250" s="3">
        <v>25288232.2447</v>
      </c>
      <c r="Y250" s="121">
        <f t="shared" si="22"/>
        <v>108857665.8351</v>
      </c>
    </row>
    <row r="251" spans="1:25" ht="25" customHeight="1" x14ac:dyDescent="0.25">
      <c r="A251" s="148"/>
      <c r="B251" s="148"/>
      <c r="C251" s="1">
        <v>9</v>
      </c>
      <c r="D251" s="3" t="s">
        <v>289</v>
      </c>
      <c r="E251" s="3">
        <v>106224193.8001</v>
      </c>
      <c r="F251" s="3">
        <v>0</v>
      </c>
      <c r="G251" s="3">
        <v>154363.39799999999</v>
      </c>
      <c r="H251" s="3">
        <v>12848926.3627</v>
      </c>
      <c r="I251" s="3">
        <v>3056980.1257000002</v>
      </c>
      <c r="J251" s="3">
        <v>2336168.4295999999</v>
      </c>
      <c r="K251" s="3">
        <v>34427545.381399997</v>
      </c>
      <c r="L251" s="4">
        <f t="shared" si="21"/>
        <v>159048177.4975</v>
      </c>
      <c r="M251" s="7"/>
      <c r="N251" s="156"/>
      <c r="O251" s="148"/>
      <c r="P251" s="8">
        <v>27</v>
      </c>
      <c r="Q251" s="3" t="s">
        <v>650</v>
      </c>
      <c r="R251" s="3">
        <v>88978690.842700005</v>
      </c>
      <c r="S251" s="3">
        <v>-2734288.18</v>
      </c>
      <c r="T251" s="3">
        <v>129302.4929</v>
      </c>
      <c r="U251" s="3">
        <v>10762902.5515</v>
      </c>
      <c r="V251" s="3">
        <v>2560679.2557000001</v>
      </c>
      <c r="W251" s="3">
        <v>1956891.3729999999</v>
      </c>
      <c r="X251" s="3">
        <v>28950462.173700001</v>
      </c>
      <c r="Y251" s="121">
        <f t="shared" si="22"/>
        <v>130604640.50950001</v>
      </c>
    </row>
    <row r="252" spans="1:25" ht="25" customHeight="1" x14ac:dyDescent="0.25">
      <c r="A252" s="148"/>
      <c r="B252" s="148"/>
      <c r="C252" s="1">
        <v>10</v>
      </c>
      <c r="D252" s="3" t="s">
        <v>290</v>
      </c>
      <c r="E252" s="3">
        <v>77293688.796700001</v>
      </c>
      <c r="F252" s="3">
        <v>0</v>
      </c>
      <c r="G252" s="3">
        <v>112322.024</v>
      </c>
      <c r="H252" s="3">
        <v>9349479.4370000008</v>
      </c>
      <c r="I252" s="3">
        <v>2224401.6362000001</v>
      </c>
      <c r="J252" s="3">
        <v>1699905.3522000001</v>
      </c>
      <c r="K252" s="3">
        <v>25932483.6789</v>
      </c>
      <c r="L252" s="4">
        <f t="shared" si="21"/>
        <v>116612280.92500001</v>
      </c>
      <c r="M252" s="7"/>
      <c r="N252" s="156"/>
      <c r="O252" s="148"/>
      <c r="P252" s="8">
        <v>28</v>
      </c>
      <c r="Q252" s="3" t="s">
        <v>651</v>
      </c>
      <c r="R252" s="3">
        <v>89263988.103799999</v>
      </c>
      <c r="S252" s="3">
        <v>-2734288.18</v>
      </c>
      <c r="T252" s="3">
        <v>129717.08259999999</v>
      </c>
      <c r="U252" s="3">
        <v>10797412.2368</v>
      </c>
      <c r="V252" s="3">
        <v>2568889.7022000002</v>
      </c>
      <c r="W252" s="3">
        <v>1963165.8611999999</v>
      </c>
      <c r="X252" s="3">
        <v>30069417.866900001</v>
      </c>
      <c r="Y252" s="121">
        <f t="shared" si="22"/>
        <v>132058302.67349999</v>
      </c>
    </row>
    <row r="253" spans="1:25" ht="25" customHeight="1" x14ac:dyDescent="0.25">
      <c r="A253" s="148"/>
      <c r="B253" s="148"/>
      <c r="C253" s="1">
        <v>11</v>
      </c>
      <c r="D253" s="3" t="s">
        <v>291</v>
      </c>
      <c r="E253" s="3">
        <v>132627349.9304</v>
      </c>
      <c r="F253" s="3">
        <v>0</v>
      </c>
      <c r="G253" s="3">
        <v>192732.06659999999</v>
      </c>
      <c r="H253" s="3">
        <v>16042664.0294</v>
      </c>
      <c r="I253" s="3">
        <v>3816825.1353000002</v>
      </c>
      <c r="J253" s="3">
        <v>2916848.0052999998</v>
      </c>
      <c r="K253" s="3">
        <v>45944836.310500003</v>
      </c>
      <c r="L253" s="4">
        <f t="shared" si="21"/>
        <v>201541255.47749999</v>
      </c>
      <c r="M253" s="7"/>
      <c r="N253" s="156"/>
      <c r="O253" s="148"/>
      <c r="P253" s="8">
        <v>29</v>
      </c>
      <c r="Q253" s="3" t="s">
        <v>652</v>
      </c>
      <c r="R253" s="3">
        <v>78661710.8336</v>
      </c>
      <c r="S253" s="3">
        <v>-2734288.18</v>
      </c>
      <c r="T253" s="3">
        <v>114310.01300000001</v>
      </c>
      <c r="U253" s="3">
        <v>9514955.9991999995</v>
      </c>
      <c r="V253" s="3">
        <v>2263771.3506999998</v>
      </c>
      <c r="W253" s="3">
        <v>1729991.9998999999</v>
      </c>
      <c r="X253" s="3">
        <v>27046325.658300001</v>
      </c>
      <c r="Y253" s="121">
        <f t="shared" si="22"/>
        <v>116596777.67469999</v>
      </c>
    </row>
    <row r="254" spans="1:25" ht="25" customHeight="1" x14ac:dyDescent="0.25">
      <c r="A254" s="148"/>
      <c r="B254" s="148"/>
      <c r="C254" s="1">
        <v>12</v>
      </c>
      <c r="D254" s="3" t="s">
        <v>292</v>
      </c>
      <c r="E254" s="3">
        <v>136494643.2058</v>
      </c>
      <c r="F254" s="3">
        <v>0</v>
      </c>
      <c r="G254" s="3">
        <v>198351.9589</v>
      </c>
      <c r="H254" s="3">
        <v>16510453.567199999</v>
      </c>
      <c r="I254" s="3">
        <v>3928120.2955999998</v>
      </c>
      <c r="J254" s="3">
        <v>3001900.6486</v>
      </c>
      <c r="K254" s="3">
        <v>46181492.518799998</v>
      </c>
      <c r="L254" s="4">
        <f t="shared" si="21"/>
        <v>206314962.19490001</v>
      </c>
      <c r="M254" s="7"/>
      <c r="N254" s="157"/>
      <c r="O254" s="149"/>
      <c r="P254" s="8">
        <v>30</v>
      </c>
      <c r="Q254" s="3" t="s">
        <v>653</v>
      </c>
      <c r="R254" s="3">
        <v>87517042.891100004</v>
      </c>
      <c r="S254" s="3">
        <v>-2734288.18</v>
      </c>
      <c r="T254" s="3">
        <v>127178.44809999999</v>
      </c>
      <c r="U254" s="3">
        <v>10586100.956499999</v>
      </c>
      <c r="V254" s="3">
        <v>2518615.1216000002</v>
      </c>
      <c r="W254" s="3">
        <v>1924745.6284</v>
      </c>
      <c r="X254" s="3">
        <v>30605595.200399999</v>
      </c>
      <c r="Y254" s="121">
        <f t="shared" si="22"/>
        <v>130544990.06609999</v>
      </c>
    </row>
    <row r="255" spans="1:25" ht="25" customHeight="1" x14ac:dyDescent="0.3">
      <c r="A255" s="148"/>
      <c r="B255" s="148"/>
      <c r="C255" s="1">
        <v>13</v>
      </c>
      <c r="D255" s="3" t="s">
        <v>293</v>
      </c>
      <c r="E255" s="3">
        <v>106985493.59639999</v>
      </c>
      <c r="F255" s="3">
        <v>0</v>
      </c>
      <c r="G255" s="3">
        <v>155469.70730000001</v>
      </c>
      <c r="H255" s="3">
        <v>12941013.529200001</v>
      </c>
      <c r="I255" s="3">
        <v>3078889.2433000002</v>
      </c>
      <c r="J255" s="3">
        <v>2352911.5507999999</v>
      </c>
      <c r="K255" s="3">
        <v>33438966.348200001</v>
      </c>
      <c r="L255" s="4">
        <f t="shared" si="21"/>
        <v>158952743.9752</v>
      </c>
      <c r="M255" s="7"/>
      <c r="N255" s="14"/>
      <c r="O255" s="152" t="s">
        <v>839</v>
      </c>
      <c r="P255" s="153"/>
      <c r="Q255" s="154"/>
      <c r="R255" s="10">
        <f>SUM(R225:R254)</f>
        <v>2494082435.4259</v>
      </c>
      <c r="S255" s="10">
        <f t="shared" ref="S255:X255" si="28">SUM(S225:S254)</f>
        <v>-82028645.400000036</v>
      </c>
      <c r="T255" s="10">
        <f t="shared" si="28"/>
        <v>3624363.0167999994</v>
      </c>
      <c r="U255" s="10">
        <f t="shared" si="28"/>
        <v>301685335.59809995</v>
      </c>
      <c r="V255" s="10">
        <f t="shared" si="28"/>
        <v>71776119.585700005</v>
      </c>
      <c r="W255" s="10">
        <f t="shared" si="28"/>
        <v>54851879.1998</v>
      </c>
      <c r="X255" s="10">
        <f t="shared" si="28"/>
        <v>833377554.48199975</v>
      </c>
      <c r="Y255" s="5">
        <f t="shared" si="22"/>
        <v>3677369041.9082994</v>
      </c>
    </row>
    <row r="256" spans="1:25" ht="25" customHeight="1" x14ac:dyDescent="0.3">
      <c r="A256" s="148"/>
      <c r="B256" s="148"/>
      <c r="C256" s="1">
        <v>14</v>
      </c>
      <c r="D256" s="3" t="s">
        <v>294</v>
      </c>
      <c r="E256" s="3">
        <v>102029413.2316</v>
      </c>
      <c r="F256" s="3">
        <v>0</v>
      </c>
      <c r="G256" s="3">
        <v>148267.606</v>
      </c>
      <c r="H256" s="3">
        <v>12341523.814300001</v>
      </c>
      <c r="I256" s="3">
        <v>2936260.3502000002</v>
      </c>
      <c r="J256" s="3">
        <v>2243913.4208</v>
      </c>
      <c r="K256" s="3">
        <v>31522615.318799999</v>
      </c>
      <c r="L256" s="4">
        <f t="shared" si="21"/>
        <v>151221993.74169999</v>
      </c>
      <c r="M256" s="7"/>
      <c r="N256" s="155">
        <v>30</v>
      </c>
      <c r="O256" s="147" t="s">
        <v>52</v>
      </c>
      <c r="P256" s="8">
        <v>1</v>
      </c>
      <c r="Q256" s="3" t="s">
        <v>654</v>
      </c>
      <c r="R256" s="3">
        <v>86133407.556999996</v>
      </c>
      <c r="S256" s="3">
        <v>-2536017.62</v>
      </c>
      <c r="T256" s="3">
        <v>125167.77009999999</v>
      </c>
      <c r="U256" s="122">
        <v>10418735.8028</v>
      </c>
      <c r="V256" s="3">
        <v>2478796.0787999998</v>
      </c>
      <c r="W256" s="3">
        <v>1894315.6004999999</v>
      </c>
      <c r="X256" s="122">
        <v>34453505.8213</v>
      </c>
      <c r="Y256" s="121">
        <f t="shared" si="22"/>
        <v>132967911.01049998</v>
      </c>
    </row>
    <row r="257" spans="1:25" ht="25" customHeight="1" x14ac:dyDescent="0.3">
      <c r="A257" s="148"/>
      <c r="B257" s="148"/>
      <c r="C257" s="1">
        <v>15</v>
      </c>
      <c r="D257" s="3" t="s">
        <v>295</v>
      </c>
      <c r="E257" s="3">
        <v>111356709.5447</v>
      </c>
      <c r="F257" s="3">
        <v>0</v>
      </c>
      <c r="G257" s="3">
        <v>161821.89249999999</v>
      </c>
      <c r="H257" s="3">
        <v>13469757.7806</v>
      </c>
      <c r="I257" s="3">
        <v>3204686.5762999998</v>
      </c>
      <c r="J257" s="3">
        <v>2449046.8692000001</v>
      </c>
      <c r="K257" s="3">
        <v>30294990.281199999</v>
      </c>
      <c r="L257" s="4">
        <f t="shared" si="21"/>
        <v>160937012.9445</v>
      </c>
      <c r="M257" s="7"/>
      <c r="N257" s="156"/>
      <c r="O257" s="148"/>
      <c r="P257" s="8">
        <v>2</v>
      </c>
      <c r="Q257" s="3" t="s">
        <v>655</v>
      </c>
      <c r="R257" s="3">
        <v>100026581.4534</v>
      </c>
      <c r="S257" s="3">
        <v>-2536017.62</v>
      </c>
      <c r="T257" s="3">
        <v>145357.12109999999</v>
      </c>
      <c r="U257" s="122">
        <v>12099260.3796</v>
      </c>
      <c r="V257" s="3">
        <v>2878621.7207999998</v>
      </c>
      <c r="W257" s="3">
        <v>2199865.5236</v>
      </c>
      <c r="X257" s="122">
        <v>39577361.667000003</v>
      </c>
      <c r="Y257" s="121">
        <f t="shared" si="22"/>
        <v>154391030.2455</v>
      </c>
    </row>
    <row r="258" spans="1:25" ht="25" customHeight="1" x14ac:dyDescent="0.3">
      <c r="A258" s="148"/>
      <c r="B258" s="148"/>
      <c r="C258" s="1">
        <v>16</v>
      </c>
      <c r="D258" s="3" t="s">
        <v>296</v>
      </c>
      <c r="E258" s="3">
        <v>97682966.818700001</v>
      </c>
      <c r="F258" s="3">
        <v>0</v>
      </c>
      <c r="G258" s="3">
        <v>141951.41560000001</v>
      </c>
      <c r="H258" s="3">
        <v>11815775.697000001</v>
      </c>
      <c r="I258" s="3">
        <v>2811175.8489999999</v>
      </c>
      <c r="J258" s="3">
        <v>2148322.8539999998</v>
      </c>
      <c r="K258" s="3">
        <v>31558196.7291</v>
      </c>
      <c r="L258" s="4">
        <f t="shared" si="21"/>
        <v>146158389.36340001</v>
      </c>
      <c r="M258" s="7"/>
      <c r="N258" s="156"/>
      <c r="O258" s="148"/>
      <c r="P258" s="8">
        <v>3</v>
      </c>
      <c r="Q258" s="3" t="s">
        <v>656</v>
      </c>
      <c r="R258" s="3">
        <v>99637404.961600006</v>
      </c>
      <c r="S258" s="3">
        <v>-2536017.62</v>
      </c>
      <c r="T258" s="3">
        <v>144791.57569999999</v>
      </c>
      <c r="U258" s="122">
        <v>12052185.4158</v>
      </c>
      <c r="V258" s="3">
        <v>2867421.7788999998</v>
      </c>
      <c r="W258" s="3">
        <v>2191306.4391999999</v>
      </c>
      <c r="X258" s="122">
        <v>36812035.533200003</v>
      </c>
      <c r="Y258" s="121">
        <f t="shared" si="22"/>
        <v>151169128.0844</v>
      </c>
    </row>
    <row r="259" spans="1:25" ht="25" customHeight="1" x14ac:dyDescent="0.3">
      <c r="A259" s="148"/>
      <c r="B259" s="148"/>
      <c r="C259" s="1">
        <v>17</v>
      </c>
      <c r="D259" s="3" t="s">
        <v>297</v>
      </c>
      <c r="E259" s="3">
        <v>80113296.881600007</v>
      </c>
      <c r="F259" s="3">
        <v>0</v>
      </c>
      <c r="G259" s="3">
        <v>116419.436</v>
      </c>
      <c r="H259" s="3">
        <v>9690540.5019000005</v>
      </c>
      <c r="I259" s="3">
        <v>2305545.9177000001</v>
      </c>
      <c r="J259" s="3">
        <v>1761916.4549</v>
      </c>
      <c r="K259" s="3">
        <v>27774551.875999998</v>
      </c>
      <c r="L259" s="4">
        <f t="shared" si="21"/>
        <v>121762271.06810002</v>
      </c>
      <c r="M259" s="7"/>
      <c r="N259" s="156"/>
      <c r="O259" s="148"/>
      <c r="P259" s="8">
        <v>4</v>
      </c>
      <c r="Q259" s="3" t="s">
        <v>867</v>
      </c>
      <c r="R259" s="3">
        <v>106749756.5302</v>
      </c>
      <c r="S259" s="3">
        <v>-2536017.62</v>
      </c>
      <c r="T259" s="3">
        <v>155127.1378</v>
      </c>
      <c r="U259" s="122">
        <v>12912498.667400001</v>
      </c>
      <c r="V259" s="3">
        <v>3072105.0682000001</v>
      </c>
      <c r="W259" s="3">
        <v>2347727.0304</v>
      </c>
      <c r="X259" s="122">
        <v>32901399.5647</v>
      </c>
      <c r="Y259" s="121">
        <f t="shared" si="22"/>
        <v>155602596.37869999</v>
      </c>
    </row>
    <row r="260" spans="1:25" ht="25" customHeight="1" x14ac:dyDescent="0.3">
      <c r="A260" s="149"/>
      <c r="B260" s="149"/>
      <c r="C260" s="1">
        <v>18</v>
      </c>
      <c r="D260" s="3" t="s">
        <v>298</v>
      </c>
      <c r="E260" s="3">
        <v>99692915.642900005</v>
      </c>
      <c r="F260" s="3">
        <v>0</v>
      </c>
      <c r="G260" s="3">
        <v>144872.24290000001</v>
      </c>
      <c r="H260" s="3">
        <v>12058900.012800001</v>
      </c>
      <c r="I260" s="3">
        <v>2869019.2968000001</v>
      </c>
      <c r="J260" s="3">
        <v>2192527.2751000002</v>
      </c>
      <c r="K260" s="3">
        <v>29329578.9947</v>
      </c>
      <c r="L260" s="4">
        <f t="shared" si="21"/>
        <v>146287813.46520001</v>
      </c>
      <c r="M260" s="7"/>
      <c r="N260" s="156"/>
      <c r="O260" s="148"/>
      <c r="P260" s="8">
        <v>5</v>
      </c>
      <c r="Q260" s="3" t="s">
        <v>657</v>
      </c>
      <c r="R260" s="3">
        <v>108308336.6635</v>
      </c>
      <c r="S260" s="3">
        <v>-2536017.62</v>
      </c>
      <c r="T260" s="3">
        <v>157392.04300000001</v>
      </c>
      <c r="U260" s="122">
        <v>13101025.2228</v>
      </c>
      <c r="V260" s="3">
        <v>3116958.7716999999</v>
      </c>
      <c r="W260" s="3">
        <v>2382004.5860000001</v>
      </c>
      <c r="X260" s="122">
        <v>44238393.646200001</v>
      </c>
      <c r="Y260" s="121">
        <f t="shared" si="22"/>
        <v>168768093.3132</v>
      </c>
    </row>
    <row r="261" spans="1:25" ht="25" customHeight="1" x14ac:dyDescent="0.3">
      <c r="A261" s="1"/>
      <c r="B261" s="152" t="s">
        <v>822</v>
      </c>
      <c r="C261" s="153"/>
      <c r="D261" s="154"/>
      <c r="E261" s="10">
        <f>SUM(E243:E260)</f>
        <v>1818228233.7768998</v>
      </c>
      <c r="F261" s="10">
        <f t="shared" ref="F261:L261" si="29">SUM(F243:F260)</f>
        <v>0</v>
      </c>
      <c r="G261" s="10">
        <f t="shared" si="29"/>
        <v>2642221.8739</v>
      </c>
      <c r="H261" s="10">
        <f t="shared" si="29"/>
        <v>219933706.72480002</v>
      </c>
      <c r="I261" s="10">
        <f t="shared" si="29"/>
        <v>52326003.859200001</v>
      </c>
      <c r="J261" s="10">
        <f t="shared" si="29"/>
        <v>39987946.6774</v>
      </c>
      <c r="K261" s="10">
        <f t="shared" si="29"/>
        <v>597216464.32650006</v>
      </c>
      <c r="L261" s="10">
        <f t="shared" si="29"/>
        <v>2730334577.2386994</v>
      </c>
      <c r="M261" s="7"/>
      <c r="N261" s="156"/>
      <c r="O261" s="148"/>
      <c r="P261" s="8">
        <v>6</v>
      </c>
      <c r="Q261" s="3" t="s">
        <v>658</v>
      </c>
      <c r="R261" s="3">
        <v>111318923.7726</v>
      </c>
      <c r="S261" s="3">
        <v>-2536017.62</v>
      </c>
      <c r="T261" s="3">
        <v>161766.9828</v>
      </c>
      <c r="U261" s="122">
        <v>13465187.196599999</v>
      </c>
      <c r="V261" s="3">
        <v>3203599.1559000001</v>
      </c>
      <c r="W261" s="3">
        <v>2448215.8539</v>
      </c>
      <c r="X261" s="122">
        <v>45912711.425899997</v>
      </c>
      <c r="Y261" s="121">
        <f t="shared" si="22"/>
        <v>173974386.76770002</v>
      </c>
    </row>
    <row r="262" spans="1:25" ht="25" customHeight="1" x14ac:dyDescent="0.3">
      <c r="A262" s="151">
        <v>13</v>
      </c>
      <c r="B262" s="147" t="s">
        <v>35</v>
      </c>
      <c r="C262" s="1">
        <v>1</v>
      </c>
      <c r="D262" s="3" t="s">
        <v>299</v>
      </c>
      <c r="E262" s="3">
        <v>117141297.16240001</v>
      </c>
      <c r="F262" s="3">
        <v>0</v>
      </c>
      <c r="G262" s="3">
        <v>170227.9681</v>
      </c>
      <c r="H262" s="3">
        <v>14169464.1063</v>
      </c>
      <c r="I262" s="3">
        <v>3371158.7212</v>
      </c>
      <c r="J262" s="3">
        <v>2576266.2011000002</v>
      </c>
      <c r="K262" s="3">
        <v>41352110.153300002</v>
      </c>
      <c r="L262" s="4">
        <f t="shared" si="21"/>
        <v>178780524.31239998</v>
      </c>
      <c r="M262" s="7"/>
      <c r="N262" s="156"/>
      <c r="O262" s="148"/>
      <c r="P262" s="8">
        <v>7</v>
      </c>
      <c r="Q262" s="3" t="s">
        <v>659</v>
      </c>
      <c r="R262" s="3">
        <v>120685336.0597</v>
      </c>
      <c r="S262" s="3">
        <v>-2536017.62</v>
      </c>
      <c r="T262" s="3">
        <v>175378.11199999999</v>
      </c>
      <c r="U262" s="122">
        <v>14598152.648700001</v>
      </c>
      <c r="V262" s="3">
        <v>3473151.0836</v>
      </c>
      <c r="W262" s="3">
        <v>2654209.5724999998</v>
      </c>
      <c r="X262" s="122">
        <v>47479621.142399997</v>
      </c>
      <c r="Y262" s="121">
        <f t="shared" si="22"/>
        <v>186529830.9989</v>
      </c>
    </row>
    <row r="263" spans="1:25" ht="25" customHeight="1" x14ac:dyDescent="0.3">
      <c r="A263" s="151"/>
      <c r="B263" s="148"/>
      <c r="C263" s="1">
        <v>2</v>
      </c>
      <c r="D263" s="3" t="s">
        <v>300</v>
      </c>
      <c r="E263" s="3">
        <v>89136611.490899995</v>
      </c>
      <c r="F263" s="3">
        <v>0</v>
      </c>
      <c r="G263" s="3">
        <v>129531.9808</v>
      </c>
      <c r="H263" s="3">
        <v>10782004.704299999</v>
      </c>
      <c r="I263" s="3">
        <v>2565223.9857999999</v>
      </c>
      <c r="J263" s="3">
        <v>1960364.4916999999</v>
      </c>
      <c r="K263" s="3">
        <v>30702381.6325</v>
      </c>
      <c r="L263" s="4">
        <f t="shared" si="21"/>
        <v>135276118.28599998</v>
      </c>
      <c r="M263" s="7"/>
      <c r="N263" s="156"/>
      <c r="O263" s="148"/>
      <c r="P263" s="8">
        <v>8</v>
      </c>
      <c r="Q263" s="3" t="s">
        <v>660</v>
      </c>
      <c r="R263" s="3">
        <v>88819978.341999993</v>
      </c>
      <c r="S263" s="3">
        <v>-2536017.62</v>
      </c>
      <c r="T263" s="3">
        <v>129071.85430000001</v>
      </c>
      <c r="U263" s="122">
        <v>10743704.615900001</v>
      </c>
      <c r="V263" s="3">
        <v>2556111.7373000002</v>
      </c>
      <c r="W263" s="3">
        <v>1953400.8393000001</v>
      </c>
      <c r="X263" s="122">
        <v>35692283.241300002</v>
      </c>
      <c r="Y263" s="121">
        <f t="shared" si="22"/>
        <v>137358533.01010001</v>
      </c>
    </row>
    <row r="264" spans="1:25" ht="25" customHeight="1" x14ac:dyDescent="0.3">
      <c r="A264" s="151"/>
      <c r="B264" s="148"/>
      <c r="C264" s="1">
        <v>3</v>
      </c>
      <c r="D264" s="3" t="s">
        <v>301</v>
      </c>
      <c r="E264" s="3">
        <v>84990505.744200006</v>
      </c>
      <c r="F264" s="3">
        <v>0</v>
      </c>
      <c r="G264" s="3">
        <v>123506.9224</v>
      </c>
      <c r="H264" s="3">
        <v>10280489.884299999</v>
      </c>
      <c r="I264" s="3">
        <v>2445905.0019</v>
      </c>
      <c r="J264" s="3">
        <v>1869179.9790000001</v>
      </c>
      <c r="K264" s="3">
        <v>26636276.1437</v>
      </c>
      <c r="L264" s="4">
        <f t="shared" si="21"/>
        <v>126345863.67550001</v>
      </c>
      <c r="M264" s="7"/>
      <c r="N264" s="156"/>
      <c r="O264" s="148"/>
      <c r="P264" s="8">
        <v>9</v>
      </c>
      <c r="Q264" s="3" t="s">
        <v>661</v>
      </c>
      <c r="R264" s="3">
        <v>105410569.6815</v>
      </c>
      <c r="S264" s="3">
        <v>-2536017.62</v>
      </c>
      <c r="T264" s="3">
        <v>153181.05160000001</v>
      </c>
      <c r="U264" s="122">
        <v>12750510.022500001</v>
      </c>
      <c r="V264" s="3">
        <v>3033565.1891999999</v>
      </c>
      <c r="W264" s="3">
        <v>2318274.5496</v>
      </c>
      <c r="X264" s="122">
        <v>43207661.2632</v>
      </c>
      <c r="Y264" s="121">
        <f t="shared" si="22"/>
        <v>164337744.1376</v>
      </c>
    </row>
    <row r="265" spans="1:25" ht="25" customHeight="1" x14ac:dyDescent="0.3">
      <c r="A265" s="151"/>
      <c r="B265" s="148"/>
      <c r="C265" s="1">
        <v>4</v>
      </c>
      <c r="D265" s="3" t="s">
        <v>302</v>
      </c>
      <c r="E265" s="3">
        <v>87757311.202800006</v>
      </c>
      <c r="F265" s="3">
        <v>0</v>
      </c>
      <c r="G265" s="3">
        <v>127527.6024</v>
      </c>
      <c r="H265" s="3">
        <v>10615163.9197</v>
      </c>
      <c r="I265" s="3">
        <v>2525529.6993999998</v>
      </c>
      <c r="J265" s="3">
        <v>1930029.8036</v>
      </c>
      <c r="K265" s="3">
        <v>30022750.142999999</v>
      </c>
      <c r="L265" s="4">
        <f t="shared" ref="L265:L328" si="30">E265+F265+G265+H265+I265+J265+K265</f>
        <v>132978312.37090001</v>
      </c>
      <c r="M265" s="7"/>
      <c r="N265" s="156"/>
      <c r="O265" s="148"/>
      <c r="P265" s="8">
        <v>10</v>
      </c>
      <c r="Q265" s="3" t="s">
        <v>662</v>
      </c>
      <c r="R265" s="3">
        <v>110360022.61589999</v>
      </c>
      <c r="S265" s="3">
        <v>-2536017.62</v>
      </c>
      <c r="T265" s="3">
        <v>160373.5221</v>
      </c>
      <c r="U265" s="122">
        <v>13349198.080399999</v>
      </c>
      <c r="V265" s="3">
        <v>3176003.3542999998</v>
      </c>
      <c r="W265" s="3">
        <v>2427126.9237000002</v>
      </c>
      <c r="X265" s="122">
        <v>44305573.473099999</v>
      </c>
      <c r="Y265" s="121">
        <f t="shared" ref="Y265:Y328" si="31">R265+S265+T265+U265+V265+W265+X265</f>
        <v>171242280.3495</v>
      </c>
    </row>
    <row r="266" spans="1:25" ht="25" customHeight="1" x14ac:dyDescent="0.3">
      <c r="A266" s="151"/>
      <c r="B266" s="148"/>
      <c r="C266" s="1">
        <v>5</v>
      </c>
      <c r="D266" s="3" t="s">
        <v>303</v>
      </c>
      <c r="E266" s="3">
        <v>92952093.911599994</v>
      </c>
      <c r="F266" s="3">
        <v>0</v>
      </c>
      <c r="G266" s="3">
        <v>135076.58240000001</v>
      </c>
      <c r="H266" s="3">
        <v>11243527.1777</v>
      </c>
      <c r="I266" s="3">
        <v>2675028.1039</v>
      </c>
      <c r="J266" s="3">
        <v>2044277.6687</v>
      </c>
      <c r="K266" s="3">
        <v>31836472.701699998</v>
      </c>
      <c r="L266" s="4">
        <f t="shared" si="30"/>
        <v>140886476.14599997</v>
      </c>
      <c r="M266" s="7"/>
      <c r="N266" s="156"/>
      <c r="O266" s="148"/>
      <c r="P266" s="8">
        <v>11</v>
      </c>
      <c r="Q266" s="3" t="s">
        <v>847</v>
      </c>
      <c r="R266" s="3">
        <v>79816317.919699997</v>
      </c>
      <c r="S266" s="3">
        <v>-2536017.62</v>
      </c>
      <c r="T266" s="3">
        <v>115987.87059999999</v>
      </c>
      <c r="U266" s="122">
        <v>9654617.7927999999</v>
      </c>
      <c r="V266" s="3">
        <v>2296999.2886000001</v>
      </c>
      <c r="W266" s="3">
        <v>1755385.0532</v>
      </c>
      <c r="X266" s="122">
        <v>32382747.4034</v>
      </c>
      <c r="Y266" s="121">
        <f t="shared" si="31"/>
        <v>123486037.70829999</v>
      </c>
    </row>
    <row r="267" spans="1:25" ht="25" customHeight="1" x14ac:dyDescent="0.3">
      <c r="A267" s="151"/>
      <c r="B267" s="148"/>
      <c r="C267" s="1">
        <v>6</v>
      </c>
      <c r="D267" s="3" t="s">
        <v>304</v>
      </c>
      <c r="E267" s="3">
        <v>94756132.736200005</v>
      </c>
      <c r="F267" s="3">
        <v>0</v>
      </c>
      <c r="G267" s="3">
        <v>137698.1844</v>
      </c>
      <c r="H267" s="3">
        <v>11461744.527100001</v>
      </c>
      <c r="I267" s="3">
        <v>2726945.7568999999</v>
      </c>
      <c r="J267" s="3">
        <v>2083953.5504000001</v>
      </c>
      <c r="K267" s="3">
        <v>32806663.580699999</v>
      </c>
      <c r="L267" s="4">
        <f t="shared" si="30"/>
        <v>143973138.33570001</v>
      </c>
      <c r="M267" s="7"/>
      <c r="N267" s="156"/>
      <c r="O267" s="148"/>
      <c r="P267" s="8">
        <v>12</v>
      </c>
      <c r="Q267" s="3" t="s">
        <v>663</v>
      </c>
      <c r="R267" s="3">
        <v>83238873.064500004</v>
      </c>
      <c r="S267" s="3">
        <v>-2536017.62</v>
      </c>
      <c r="T267" s="3">
        <v>120961.4762</v>
      </c>
      <c r="U267" s="122">
        <v>10068611.605799999</v>
      </c>
      <c r="V267" s="3">
        <v>2395495.5227000001</v>
      </c>
      <c r="W267" s="3">
        <v>1830656.6555999999</v>
      </c>
      <c r="X267" s="122">
        <v>32257482.251899999</v>
      </c>
      <c r="Y267" s="121">
        <f t="shared" si="31"/>
        <v>127376062.9567</v>
      </c>
    </row>
    <row r="268" spans="1:25" ht="25" customHeight="1" x14ac:dyDescent="0.3">
      <c r="A268" s="151"/>
      <c r="B268" s="148"/>
      <c r="C268" s="1">
        <v>7</v>
      </c>
      <c r="D268" s="3" t="s">
        <v>305</v>
      </c>
      <c r="E268" s="3">
        <v>78079641.767000005</v>
      </c>
      <c r="F268" s="3">
        <v>0</v>
      </c>
      <c r="G268" s="3">
        <v>113464.159</v>
      </c>
      <c r="H268" s="3">
        <v>9444548.6625999995</v>
      </c>
      <c r="I268" s="3">
        <v>2247020.2368000001</v>
      </c>
      <c r="J268" s="3">
        <v>1717190.6658999999</v>
      </c>
      <c r="K268" s="3">
        <v>27097174.896499999</v>
      </c>
      <c r="L268" s="4">
        <f t="shared" si="30"/>
        <v>118699040.38780001</v>
      </c>
      <c r="M268" s="7"/>
      <c r="N268" s="156"/>
      <c r="O268" s="148"/>
      <c r="P268" s="8">
        <v>13</v>
      </c>
      <c r="Q268" s="3" t="s">
        <v>868</v>
      </c>
      <c r="R268" s="3">
        <v>81599332.286799997</v>
      </c>
      <c r="S268" s="3">
        <v>-2536017.62</v>
      </c>
      <c r="T268" s="3">
        <v>118578.92019999999</v>
      </c>
      <c r="U268" s="122">
        <v>9870292.0143999998</v>
      </c>
      <c r="V268" s="3">
        <v>2348311.8878000001</v>
      </c>
      <c r="W268" s="3">
        <v>1794598.5481</v>
      </c>
      <c r="X268" s="122">
        <v>32401467.473700002</v>
      </c>
      <c r="Y268" s="121">
        <f t="shared" si="31"/>
        <v>125596563.51099999</v>
      </c>
    </row>
    <row r="269" spans="1:25" ht="25" customHeight="1" x14ac:dyDescent="0.3">
      <c r="A269" s="151"/>
      <c r="B269" s="148"/>
      <c r="C269" s="1">
        <v>8</v>
      </c>
      <c r="D269" s="3" t="s">
        <v>306</v>
      </c>
      <c r="E269" s="3">
        <v>96187872.580799997</v>
      </c>
      <c r="F269" s="3">
        <v>0</v>
      </c>
      <c r="G269" s="3">
        <v>139778.7672</v>
      </c>
      <c r="H269" s="3">
        <v>11634928.4241</v>
      </c>
      <c r="I269" s="3">
        <v>2768149.1786000002</v>
      </c>
      <c r="J269" s="3">
        <v>2115441.5317000002</v>
      </c>
      <c r="K269" s="3">
        <v>31427352.866799999</v>
      </c>
      <c r="L269" s="4">
        <f t="shared" si="30"/>
        <v>144273523.34919998</v>
      </c>
      <c r="M269" s="7"/>
      <c r="N269" s="156"/>
      <c r="O269" s="148"/>
      <c r="P269" s="8">
        <v>14</v>
      </c>
      <c r="Q269" s="3" t="s">
        <v>664</v>
      </c>
      <c r="R269" s="3">
        <v>121196547.41599999</v>
      </c>
      <c r="S269" s="3">
        <v>-2536017.62</v>
      </c>
      <c r="T269" s="3">
        <v>176120.99660000001</v>
      </c>
      <c r="U269" s="122">
        <v>14659989.004799999</v>
      </c>
      <c r="V269" s="3">
        <v>3487863.0140999998</v>
      </c>
      <c r="W269" s="3">
        <v>2665452.5463</v>
      </c>
      <c r="X269" s="122">
        <v>44001339.138599999</v>
      </c>
      <c r="Y269" s="121">
        <f t="shared" si="31"/>
        <v>183651294.49639997</v>
      </c>
    </row>
    <row r="270" spans="1:25" ht="25" customHeight="1" x14ac:dyDescent="0.3">
      <c r="A270" s="151"/>
      <c r="B270" s="148"/>
      <c r="C270" s="1">
        <v>9</v>
      </c>
      <c r="D270" s="3" t="s">
        <v>307</v>
      </c>
      <c r="E270" s="3">
        <v>102917200.38420001</v>
      </c>
      <c r="F270" s="3">
        <v>0</v>
      </c>
      <c r="G270" s="3">
        <v>149557.7249</v>
      </c>
      <c r="H270" s="3">
        <v>12448910.9484</v>
      </c>
      <c r="I270" s="3">
        <v>2961809.5926999999</v>
      </c>
      <c r="J270" s="3">
        <v>2263438.3542999998</v>
      </c>
      <c r="K270" s="3">
        <v>35562430.529600002</v>
      </c>
      <c r="L270" s="4">
        <f t="shared" si="30"/>
        <v>156303347.53410003</v>
      </c>
      <c r="M270" s="7"/>
      <c r="N270" s="156"/>
      <c r="O270" s="148"/>
      <c r="P270" s="8">
        <v>15</v>
      </c>
      <c r="Q270" s="3" t="s">
        <v>869</v>
      </c>
      <c r="R270" s="3">
        <v>82644722.816</v>
      </c>
      <c r="S270" s="3">
        <v>-2536017.62</v>
      </c>
      <c r="T270" s="3">
        <v>120098.06600000001</v>
      </c>
      <c r="U270" s="122">
        <v>9996742.9240000006</v>
      </c>
      <c r="V270" s="3">
        <v>2378396.7297</v>
      </c>
      <c r="W270" s="3">
        <v>1817589.6225000001</v>
      </c>
      <c r="X270" s="122">
        <v>33394892.482500002</v>
      </c>
      <c r="Y270" s="121">
        <f t="shared" si="31"/>
        <v>127816425.02069999</v>
      </c>
    </row>
    <row r="271" spans="1:25" ht="25" customHeight="1" x14ac:dyDescent="0.3">
      <c r="A271" s="151"/>
      <c r="B271" s="148"/>
      <c r="C271" s="1">
        <v>10</v>
      </c>
      <c r="D271" s="3" t="s">
        <v>308</v>
      </c>
      <c r="E271" s="3">
        <v>89869316.705400005</v>
      </c>
      <c r="F271" s="3">
        <v>0</v>
      </c>
      <c r="G271" s="3">
        <v>130596.73699999999</v>
      </c>
      <c r="H271" s="3">
        <v>10870633.0573</v>
      </c>
      <c r="I271" s="3">
        <v>2586310.1921999999</v>
      </c>
      <c r="J271" s="3">
        <v>1976478.7376999999</v>
      </c>
      <c r="K271" s="3">
        <v>30646752.487300001</v>
      </c>
      <c r="L271" s="4">
        <f t="shared" si="30"/>
        <v>136080087.91690001</v>
      </c>
      <c r="M271" s="7"/>
      <c r="N271" s="156"/>
      <c r="O271" s="148"/>
      <c r="P271" s="8">
        <v>16</v>
      </c>
      <c r="Q271" s="3" t="s">
        <v>665</v>
      </c>
      <c r="R271" s="3">
        <v>86723905.854599997</v>
      </c>
      <c r="S271" s="3">
        <v>-2536017.62</v>
      </c>
      <c r="T271" s="3">
        <v>126025.87330000001</v>
      </c>
      <c r="U271" s="122">
        <v>10490162.743000001</v>
      </c>
      <c r="V271" s="3">
        <v>2495789.7738999999</v>
      </c>
      <c r="W271" s="3">
        <v>1907302.3169</v>
      </c>
      <c r="X271" s="122">
        <v>33682132.710600004</v>
      </c>
      <c r="Y271" s="121">
        <f t="shared" si="31"/>
        <v>132889301.6523</v>
      </c>
    </row>
    <row r="272" spans="1:25" ht="25" customHeight="1" x14ac:dyDescent="0.3">
      <c r="A272" s="151"/>
      <c r="B272" s="148"/>
      <c r="C272" s="1">
        <v>11</v>
      </c>
      <c r="D272" s="3" t="s">
        <v>309</v>
      </c>
      <c r="E272" s="3">
        <v>96309790.706900001</v>
      </c>
      <c r="F272" s="3">
        <v>0</v>
      </c>
      <c r="G272" s="3">
        <v>139955.9368</v>
      </c>
      <c r="H272" s="3">
        <v>11649675.695599999</v>
      </c>
      <c r="I272" s="3">
        <v>2771657.8075999999</v>
      </c>
      <c r="J272" s="3">
        <v>2118122.8536999999</v>
      </c>
      <c r="K272" s="3">
        <v>32046177.3193</v>
      </c>
      <c r="L272" s="4">
        <f t="shared" si="30"/>
        <v>145035380.31990001</v>
      </c>
      <c r="M272" s="7"/>
      <c r="N272" s="156"/>
      <c r="O272" s="148"/>
      <c r="P272" s="8">
        <v>17</v>
      </c>
      <c r="Q272" s="3" t="s">
        <v>666</v>
      </c>
      <c r="R272" s="3">
        <v>113306245.69679999</v>
      </c>
      <c r="S272" s="3">
        <v>-2536017.62</v>
      </c>
      <c r="T272" s="3">
        <v>164654.92910000001</v>
      </c>
      <c r="U272" s="122">
        <v>13705574.552300001</v>
      </c>
      <c r="V272" s="3">
        <v>3260791.4339000001</v>
      </c>
      <c r="W272" s="3">
        <v>2491922.6458999999</v>
      </c>
      <c r="X272" s="122">
        <v>42602246.222800002</v>
      </c>
      <c r="Y272" s="121">
        <f t="shared" si="31"/>
        <v>172995417.8608</v>
      </c>
    </row>
    <row r="273" spans="1:25" ht="25" customHeight="1" x14ac:dyDescent="0.3">
      <c r="A273" s="151"/>
      <c r="B273" s="148"/>
      <c r="C273" s="1">
        <v>12</v>
      </c>
      <c r="D273" s="3" t="s">
        <v>310</v>
      </c>
      <c r="E273" s="3">
        <v>67586386.337699994</v>
      </c>
      <c r="F273" s="3">
        <v>0</v>
      </c>
      <c r="G273" s="3">
        <v>98215.518299999996</v>
      </c>
      <c r="H273" s="3">
        <v>8175279.7560000001</v>
      </c>
      <c r="I273" s="3">
        <v>1945039.3777000001</v>
      </c>
      <c r="J273" s="3">
        <v>1486414.5011</v>
      </c>
      <c r="K273" s="3">
        <v>23754513.827799998</v>
      </c>
      <c r="L273" s="4">
        <f t="shared" si="30"/>
        <v>103045849.3186</v>
      </c>
      <c r="M273" s="7"/>
      <c r="N273" s="156"/>
      <c r="O273" s="148"/>
      <c r="P273" s="8">
        <v>18</v>
      </c>
      <c r="Q273" s="3" t="s">
        <v>667</v>
      </c>
      <c r="R273" s="3">
        <v>97973099.036300004</v>
      </c>
      <c r="S273" s="3">
        <v>-2536017.62</v>
      </c>
      <c r="T273" s="3">
        <v>142373.03140000001</v>
      </c>
      <c r="U273" s="122">
        <v>11850870.220799999</v>
      </c>
      <c r="V273" s="3">
        <v>2819525.4386</v>
      </c>
      <c r="W273" s="3">
        <v>2154703.6765000001</v>
      </c>
      <c r="X273" s="122">
        <v>34087004.0189</v>
      </c>
      <c r="Y273" s="121">
        <f t="shared" si="31"/>
        <v>146491557.80250001</v>
      </c>
    </row>
    <row r="274" spans="1:25" ht="25" customHeight="1" x14ac:dyDescent="0.3">
      <c r="A274" s="151"/>
      <c r="B274" s="148"/>
      <c r="C274" s="1">
        <v>13</v>
      </c>
      <c r="D274" s="3" t="s">
        <v>311</v>
      </c>
      <c r="E274" s="3">
        <v>85661183.993200004</v>
      </c>
      <c r="F274" s="3">
        <v>0</v>
      </c>
      <c r="G274" s="3">
        <v>124481.5419</v>
      </c>
      <c r="H274" s="3">
        <v>10361615.4276</v>
      </c>
      <c r="I274" s="3">
        <v>2465206.1611000001</v>
      </c>
      <c r="J274" s="3">
        <v>1883930.0778000001</v>
      </c>
      <c r="K274" s="3">
        <v>29438179.4362</v>
      </c>
      <c r="L274" s="4">
        <f t="shared" si="30"/>
        <v>129934596.63780001</v>
      </c>
      <c r="M274" s="7"/>
      <c r="N274" s="156"/>
      <c r="O274" s="148"/>
      <c r="P274" s="8">
        <v>19</v>
      </c>
      <c r="Q274" s="3" t="s">
        <v>668</v>
      </c>
      <c r="R274" s="3">
        <v>89940737.381899998</v>
      </c>
      <c r="S274" s="3">
        <v>-2536017.62</v>
      </c>
      <c r="T274" s="3">
        <v>130700.52439999999</v>
      </c>
      <c r="U274" s="122">
        <v>10879272.134500001</v>
      </c>
      <c r="V274" s="3">
        <v>2588365.577</v>
      </c>
      <c r="W274" s="3">
        <v>1978049.4790000001</v>
      </c>
      <c r="X274" s="122">
        <v>32382813.786600001</v>
      </c>
      <c r="Y274" s="121">
        <f t="shared" si="31"/>
        <v>135363921.26339999</v>
      </c>
    </row>
    <row r="275" spans="1:25" ht="25" customHeight="1" x14ac:dyDescent="0.3">
      <c r="A275" s="151"/>
      <c r="B275" s="148"/>
      <c r="C275" s="1">
        <v>14</v>
      </c>
      <c r="D275" s="3" t="s">
        <v>312</v>
      </c>
      <c r="E275" s="3">
        <v>83591364.790900007</v>
      </c>
      <c r="F275" s="3">
        <v>0</v>
      </c>
      <c r="G275" s="3">
        <v>121473.7118</v>
      </c>
      <c r="H275" s="3">
        <v>10111249.164000001</v>
      </c>
      <c r="I275" s="3">
        <v>2405639.7296000002</v>
      </c>
      <c r="J275" s="3">
        <v>1838408.9389</v>
      </c>
      <c r="K275" s="3">
        <v>28416209.6393</v>
      </c>
      <c r="L275" s="4">
        <f t="shared" si="30"/>
        <v>126484345.9745</v>
      </c>
      <c r="M275" s="7"/>
      <c r="N275" s="156"/>
      <c r="O275" s="148"/>
      <c r="P275" s="8">
        <v>20</v>
      </c>
      <c r="Q275" s="3" t="s">
        <v>870</v>
      </c>
      <c r="R275" s="3">
        <v>81211357.365400001</v>
      </c>
      <c r="S275" s="3">
        <v>-2536017.62</v>
      </c>
      <c r="T275" s="3">
        <v>118015.12089999999</v>
      </c>
      <c r="U275" s="122">
        <v>9823362.3929999992</v>
      </c>
      <c r="V275" s="3">
        <v>2337146.5254000002</v>
      </c>
      <c r="W275" s="3">
        <v>1786065.8896000001</v>
      </c>
      <c r="X275" s="122">
        <v>30974095.302700002</v>
      </c>
      <c r="Y275" s="121">
        <f t="shared" si="31"/>
        <v>123714024.97699998</v>
      </c>
    </row>
    <row r="276" spans="1:25" ht="25" customHeight="1" x14ac:dyDescent="0.3">
      <c r="A276" s="151"/>
      <c r="B276" s="148"/>
      <c r="C276" s="1">
        <v>15</v>
      </c>
      <c r="D276" s="3" t="s">
        <v>313</v>
      </c>
      <c r="E276" s="3">
        <v>89652866.301100001</v>
      </c>
      <c r="F276" s="3">
        <v>0</v>
      </c>
      <c r="G276" s="3">
        <v>130282.1945</v>
      </c>
      <c r="H276" s="3">
        <v>10844451.118899999</v>
      </c>
      <c r="I276" s="3">
        <v>2580081.0595999998</v>
      </c>
      <c r="J276" s="3">
        <v>1971718.3851999999</v>
      </c>
      <c r="K276" s="3">
        <v>30589729.294399999</v>
      </c>
      <c r="L276" s="4">
        <f t="shared" si="30"/>
        <v>135769128.35369998</v>
      </c>
      <c r="M276" s="7"/>
      <c r="N276" s="156"/>
      <c r="O276" s="148"/>
      <c r="P276" s="8">
        <v>21</v>
      </c>
      <c r="Q276" s="3" t="s">
        <v>669</v>
      </c>
      <c r="R276" s="3">
        <v>100295548.0484</v>
      </c>
      <c r="S276" s="3">
        <v>-2536017.62</v>
      </c>
      <c r="T276" s="3">
        <v>145747.97930000001</v>
      </c>
      <c r="U276" s="122">
        <v>12131794.700200001</v>
      </c>
      <c r="V276" s="3">
        <v>2886362.1941</v>
      </c>
      <c r="W276" s="3">
        <v>2205780.8546000002</v>
      </c>
      <c r="X276" s="122">
        <v>38889498.657200001</v>
      </c>
      <c r="Y276" s="121">
        <f t="shared" si="31"/>
        <v>154018714.81380001</v>
      </c>
    </row>
    <row r="277" spans="1:25" ht="25" customHeight="1" x14ac:dyDescent="0.3">
      <c r="A277" s="151"/>
      <c r="B277" s="149"/>
      <c r="C277" s="1">
        <v>16</v>
      </c>
      <c r="D277" s="3" t="s">
        <v>314</v>
      </c>
      <c r="E277" s="3">
        <v>87149578.667400002</v>
      </c>
      <c r="F277" s="3">
        <v>0</v>
      </c>
      <c r="G277" s="3">
        <v>126644.4546</v>
      </c>
      <c r="H277" s="3">
        <v>10541652.318299999</v>
      </c>
      <c r="I277" s="3">
        <v>2508040.0276000001</v>
      </c>
      <c r="J277" s="3">
        <v>1916664.0578999999</v>
      </c>
      <c r="K277" s="3">
        <v>29774144.953699999</v>
      </c>
      <c r="L277" s="4">
        <f t="shared" si="30"/>
        <v>132016724.4795</v>
      </c>
      <c r="M277" s="7"/>
      <c r="N277" s="156"/>
      <c r="O277" s="148"/>
      <c r="P277" s="8">
        <v>22</v>
      </c>
      <c r="Q277" s="3" t="s">
        <v>871</v>
      </c>
      <c r="R277" s="3">
        <v>92900218.5757</v>
      </c>
      <c r="S277" s="3">
        <v>-2536017.62</v>
      </c>
      <c r="T277" s="3">
        <v>135001.1979</v>
      </c>
      <c r="U277" s="122">
        <v>11237252.3137</v>
      </c>
      <c r="V277" s="3">
        <v>2673535.2061000001</v>
      </c>
      <c r="W277" s="3">
        <v>2043136.7842999999</v>
      </c>
      <c r="X277" s="122">
        <v>35368532.237800002</v>
      </c>
      <c r="Y277" s="121">
        <f t="shared" si="31"/>
        <v>141821658.69550002</v>
      </c>
    </row>
    <row r="278" spans="1:25" ht="25" customHeight="1" x14ac:dyDescent="0.3">
      <c r="A278" s="1"/>
      <c r="B278" s="152" t="s">
        <v>823</v>
      </c>
      <c r="C278" s="153"/>
      <c r="D278" s="154"/>
      <c r="E278" s="10">
        <f>SUM(E262:E277)</f>
        <v>1443739154.4826999</v>
      </c>
      <c r="F278" s="10">
        <f t="shared" ref="F278:L278" si="32">SUM(F262:F277)</f>
        <v>0</v>
      </c>
      <c r="G278" s="10">
        <f t="shared" si="32"/>
        <v>2098019.9864999996</v>
      </c>
      <c r="H278" s="10">
        <f t="shared" si="32"/>
        <v>174635338.89220002</v>
      </c>
      <c r="I278" s="10">
        <f t="shared" si="32"/>
        <v>41548744.632600002</v>
      </c>
      <c r="J278" s="10">
        <f t="shared" si="32"/>
        <v>31751879.798700001</v>
      </c>
      <c r="K278" s="10">
        <f t="shared" si="32"/>
        <v>492109319.60579997</v>
      </c>
      <c r="L278" s="10">
        <f t="shared" si="32"/>
        <v>2185882457.3985</v>
      </c>
      <c r="M278" s="7"/>
      <c r="N278" s="156"/>
      <c r="O278" s="148"/>
      <c r="P278" s="8">
        <v>23</v>
      </c>
      <c r="Q278" s="3" t="s">
        <v>872</v>
      </c>
      <c r="R278" s="3">
        <v>96175063.986100003</v>
      </c>
      <c r="S278" s="3">
        <v>-2536017.62</v>
      </c>
      <c r="T278" s="3">
        <v>139760.1539</v>
      </c>
      <c r="U278" s="122">
        <v>11633379.090700001</v>
      </c>
      <c r="V278" s="3">
        <v>2767780.5655999999</v>
      </c>
      <c r="W278" s="3">
        <v>2115159.8347</v>
      </c>
      <c r="X278" s="122">
        <v>38738344.046800002</v>
      </c>
      <c r="Y278" s="121">
        <f t="shared" si="31"/>
        <v>149033470.05779999</v>
      </c>
    </row>
    <row r="279" spans="1:25" ht="25" customHeight="1" x14ac:dyDescent="0.3">
      <c r="A279" s="151">
        <v>14</v>
      </c>
      <c r="B279" s="147" t="s">
        <v>36</v>
      </c>
      <c r="C279" s="1">
        <v>1</v>
      </c>
      <c r="D279" s="3" t="s">
        <v>315</v>
      </c>
      <c r="E279" s="3">
        <v>109169855.11650001</v>
      </c>
      <c r="F279" s="3">
        <v>0</v>
      </c>
      <c r="G279" s="3">
        <v>158643.98860000001</v>
      </c>
      <c r="H279" s="3">
        <v>13205234.883300001</v>
      </c>
      <c r="I279" s="3">
        <v>3141752.0386000001</v>
      </c>
      <c r="J279" s="3">
        <v>2400951.7969999998</v>
      </c>
      <c r="K279" s="3">
        <v>34667711.193599999</v>
      </c>
      <c r="L279" s="4">
        <f t="shared" si="30"/>
        <v>162744149.0176</v>
      </c>
      <c r="M279" s="7"/>
      <c r="N279" s="156"/>
      <c r="O279" s="148"/>
      <c r="P279" s="8">
        <v>24</v>
      </c>
      <c r="Q279" s="3" t="s">
        <v>873</v>
      </c>
      <c r="R279" s="3">
        <v>82332868.615600005</v>
      </c>
      <c r="S279" s="3">
        <v>-2536017.62</v>
      </c>
      <c r="T279" s="3">
        <v>119644.8842</v>
      </c>
      <c r="U279" s="122">
        <v>9959020.8992999997</v>
      </c>
      <c r="V279" s="3">
        <v>2369422.0125000002</v>
      </c>
      <c r="W279" s="3">
        <v>1810731.0726000001</v>
      </c>
      <c r="X279" s="122">
        <v>32239094.0977</v>
      </c>
      <c r="Y279" s="121">
        <f t="shared" si="31"/>
        <v>126294763.96190001</v>
      </c>
    </row>
    <row r="280" spans="1:25" ht="25" customHeight="1" x14ac:dyDescent="0.3">
      <c r="A280" s="151"/>
      <c r="B280" s="148"/>
      <c r="C280" s="1">
        <v>2</v>
      </c>
      <c r="D280" s="3" t="s">
        <v>316</v>
      </c>
      <c r="E280" s="3">
        <v>91983448.656800002</v>
      </c>
      <c r="F280" s="3">
        <v>0</v>
      </c>
      <c r="G280" s="3">
        <v>133668.96170000001</v>
      </c>
      <c r="H280" s="3">
        <v>11126359.4111</v>
      </c>
      <c r="I280" s="3">
        <v>2647151.8812000002</v>
      </c>
      <c r="J280" s="3">
        <v>2022974.4384000001</v>
      </c>
      <c r="K280" s="3">
        <v>30391901.087200001</v>
      </c>
      <c r="L280" s="4">
        <f t="shared" si="30"/>
        <v>138305504.4364</v>
      </c>
      <c r="M280" s="7"/>
      <c r="N280" s="156"/>
      <c r="O280" s="148"/>
      <c r="P280" s="8">
        <v>25</v>
      </c>
      <c r="Q280" s="3" t="s">
        <v>670</v>
      </c>
      <c r="R280" s="3">
        <v>75342683.537900001</v>
      </c>
      <c r="S280" s="3">
        <v>-2536017.62</v>
      </c>
      <c r="T280" s="3">
        <v>109486.85249999999</v>
      </c>
      <c r="U280" s="122">
        <v>9113484.9615000002</v>
      </c>
      <c r="V280" s="3">
        <v>2168254.4997999999</v>
      </c>
      <c r="W280" s="3">
        <v>1656997.2657000001</v>
      </c>
      <c r="X280" s="122">
        <v>29873793.296599999</v>
      </c>
      <c r="Y280" s="121">
        <f t="shared" si="31"/>
        <v>115728682.794</v>
      </c>
    </row>
    <row r="281" spans="1:25" ht="25" customHeight="1" x14ac:dyDescent="0.3">
      <c r="A281" s="151"/>
      <c r="B281" s="148"/>
      <c r="C281" s="1">
        <v>3</v>
      </c>
      <c r="D281" s="3" t="s">
        <v>317</v>
      </c>
      <c r="E281" s="3">
        <v>124509347.0104</v>
      </c>
      <c r="F281" s="3">
        <v>0</v>
      </c>
      <c r="G281" s="3">
        <v>180935.10709999999</v>
      </c>
      <c r="H281" s="3">
        <v>15060706.737</v>
      </c>
      <c r="I281" s="3">
        <v>3583200.6406999999</v>
      </c>
      <c r="J281" s="3">
        <v>2738310.3158</v>
      </c>
      <c r="K281" s="3">
        <v>40041765.426100001</v>
      </c>
      <c r="L281" s="4">
        <f t="shared" si="30"/>
        <v>186114265.23710001</v>
      </c>
      <c r="M281" s="7"/>
      <c r="N281" s="156"/>
      <c r="O281" s="148"/>
      <c r="P281" s="8">
        <v>26</v>
      </c>
      <c r="Q281" s="3" t="s">
        <v>671</v>
      </c>
      <c r="R281" s="3">
        <v>99871018.391599998</v>
      </c>
      <c r="S281" s="3">
        <v>-2536017.62</v>
      </c>
      <c r="T281" s="3">
        <v>145131.05919999999</v>
      </c>
      <c r="U281" s="122">
        <v>12080443.4016</v>
      </c>
      <c r="V281" s="3">
        <v>2874144.8388</v>
      </c>
      <c r="W281" s="3">
        <v>2196444.2548000002</v>
      </c>
      <c r="X281" s="122">
        <v>39004208.875399999</v>
      </c>
      <c r="Y281" s="121">
        <f t="shared" si="31"/>
        <v>153635373.20140001</v>
      </c>
    </row>
    <row r="282" spans="1:25" ht="25" customHeight="1" x14ac:dyDescent="0.3">
      <c r="A282" s="151"/>
      <c r="B282" s="148"/>
      <c r="C282" s="1">
        <v>4</v>
      </c>
      <c r="D282" s="3" t="s">
        <v>318</v>
      </c>
      <c r="E282" s="3">
        <v>117043359.942</v>
      </c>
      <c r="F282" s="3">
        <v>0</v>
      </c>
      <c r="G282" s="3">
        <v>170085.64720000001</v>
      </c>
      <c r="H282" s="3">
        <v>14157617.5759</v>
      </c>
      <c r="I282" s="3">
        <v>3368340.2283000001</v>
      </c>
      <c r="J282" s="3">
        <v>2574112.2864999999</v>
      </c>
      <c r="K282" s="3">
        <v>37769002.844899997</v>
      </c>
      <c r="L282" s="4">
        <f t="shared" si="30"/>
        <v>175082518.5248</v>
      </c>
      <c r="M282" s="7"/>
      <c r="N282" s="156"/>
      <c r="O282" s="148"/>
      <c r="P282" s="8">
        <v>27</v>
      </c>
      <c r="Q282" s="3" t="s">
        <v>874</v>
      </c>
      <c r="R282" s="3">
        <v>108812265.90700001</v>
      </c>
      <c r="S282" s="3">
        <v>-2536017.62</v>
      </c>
      <c r="T282" s="3">
        <v>158124.34529999999</v>
      </c>
      <c r="U282" s="122">
        <v>13161980.7313</v>
      </c>
      <c r="V282" s="3">
        <v>3131461.1334000002</v>
      </c>
      <c r="W282" s="3">
        <v>2393087.4057</v>
      </c>
      <c r="X282" s="122">
        <v>43142141.017099999</v>
      </c>
      <c r="Y282" s="121">
        <f t="shared" si="31"/>
        <v>168263042.91979998</v>
      </c>
    </row>
    <row r="283" spans="1:25" ht="25" customHeight="1" x14ac:dyDescent="0.3">
      <c r="A283" s="151"/>
      <c r="B283" s="148"/>
      <c r="C283" s="1">
        <v>5</v>
      </c>
      <c r="D283" s="3" t="s">
        <v>319</v>
      </c>
      <c r="E283" s="3">
        <v>113167450.0345</v>
      </c>
      <c r="F283" s="3">
        <v>0</v>
      </c>
      <c r="G283" s="3">
        <v>164453.23329999999</v>
      </c>
      <c r="H283" s="3">
        <v>13688785.7665</v>
      </c>
      <c r="I283" s="3">
        <v>3256797.0935999998</v>
      </c>
      <c r="J283" s="3">
        <v>2488870.1394000002</v>
      </c>
      <c r="K283" s="3">
        <v>34706810.914999999</v>
      </c>
      <c r="L283" s="4">
        <f t="shared" si="30"/>
        <v>167473167.1823</v>
      </c>
      <c r="M283" s="7"/>
      <c r="N283" s="156"/>
      <c r="O283" s="148"/>
      <c r="P283" s="8">
        <v>28</v>
      </c>
      <c r="Q283" s="3" t="s">
        <v>672</v>
      </c>
      <c r="R283" s="3">
        <v>83339850.724099994</v>
      </c>
      <c r="S283" s="3">
        <v>-2536017.62</v>
      </c>
      <c r="T283" s="3">
        <v>121108.2154</v>
      </c>
      <c r="U283" s="122">
        <v>10080825.9091</v>
      </c>
      <c r="V283" s="3">
        <v>2398401.5151</v>
      </c>
      <c r="W283" s="3">
        <v>1832877.4380000001</v>
      </c>
      <c r="X283" s="122">
        <v>32479799.6829</v>
      </c>
      <c r="Y283" s="121">
        <f t="shared" si="31"/>
        <v>127716845.86459997</v>
      </c>
    </row>
    <row r="284" spans="1:25" ht="25" customHeight="1" x14ac:dyDescent="0.3">
      <c r="A284" s="151"/>
      <c r="B284" s="148"/>
      <c r="C284" s="1">
        <v>6</v>
      </c>
      <c r="D284" s="3" t="s">
        <v>320</v>
      </c>
      <c r="E284" s="3">
        <v>108806913.5869</v>
      </c>
      <c r="F284" s="3">
        <v>0</v>
      </c>
      <c r="G284" s="3">
        <v>158116.5674</v>
      </c>
      <c r="H284" s="3">
        <v>13161333.312200001</v>
      </c>
      <c r="I284" s="3">
        <v>3131307.1013000002</v>
      </c>
      <c r="J284" s="3">
        <v>2392969.6930999998</v>
      </c>
      <c r="K284" s="3">
        <v>32781365.383299999</v>
      </c>
      <c r="L284" s="4">
        <f t="shared" si="30"/>
        <v>160432005.6442</v>
      </c>
      <c r="M284" s="7"/>
      <c r="N284" s="156"/>
      <c r="O284" s="148"/>
      <c r="P284" s="8">
        <v>29</v>
      </c>
      <c r="Q284" s="3" t="s">
        <v>673</v>
      </c>
      <c r="R284" s="3">
        <v>100225828.8003</v>
      </c>
      <c r="S284" s="3">
        <v>-2536017.62</v>
      </c>
      <c r="T284" s="3">
        <v>145646.6643</v>
      </c>
      <c r="U284" s="122">
        <v>12123361.4285</v>
      </c>
      <c r="V284" s="3">
        <v>2884355.7740000002</v>
      </c>
      <c r="W284" s="3">
        <v>2204247.5325000002</v>
      </c>
      <c r="X284" s="122">
        <v>35545841.840099998</v>
      </c>
      <c r="Y284" s="121">
        <f t="shared" si="31"/>
        <v>150593264.4197</v>
      </c>
    </row>
    <row r="285" spans="1:25" ht="25" customHeight="1" x14ac:dyDescent="0.3">
      <c r="A285" s="151"/>
      <c r="B285" s="148"/>
      <c r="C285" s="1">
        <v>7</v>
      </c>
      <c r="D285" s="3" t="s">
        <v>321</v>
      </c>
      <c r="E285" s="3">
        <v>109860808.1363</v>
      </c>
      <c r="F285" s="3">
        <v>0</v>
      </c>
      <c r="G285" s="3">
        <v>159648.0711</v>
      </c>
      <c r="H285" s="3">
        <v>13288812.872</v>
      </c>
      <c r="I285" s="3">
        <v>3161636.6767000002</v>
      </c>
      <c r="J285" s="3">
        <v>2416147.7949000001</v>
      </c>
      <c r="K285" s="3">
        <v>35405494.390900001</v>
      </c>
      <c r="L285" s="4">
        <f t="shared" si="30"/>
        <v>164292547.94189999</v>
      </c>
      <c r="M285" s="7"/>
      <c r="N285" s="156"/>
      <c r="O285" s="148"/>
      <c r="P285" s="8">
        <v>30</v>
      </c>
      <c r="Q285" s="3" t="s">
        <v>875</v>
      </c>
      <c r="R285" s="3">
        <v>84624041.249400005</v>
      </c>
      <c r="S285" s="3">
        <v>-2536017.62</v>
      </c>
      <c r="T285" s="3">
        <v>122974.3817</v>
      </c>
      <c r="U285" s="122">
        <v>10236162.173900001</v>
      </c>
      <c r="V285" s="3">
        <v>2435358.6787</v>
      </c>
      <c r="W285" s="3">
        <v>1861120.3951999999</v>
      </c>
      <c r="X285" s="122">
        <v>33767966.224600002</v>
      </c>
      <c r="Y285" s="121">
        <f t="shared" si="31"/>
        <v>130511605.4835</v>
      </c>
    </row>
    <row r="286" spans="1:25" ht="25" customHeight="1" x14ac:dyDescent="0.3">
      <c r="A286" s="151"/>
      <c r="B286" s="148"/>
      <c r="C286" s="1">
        <v>8</v>
      </c>
      <c r="D286" s="3" t="s">
        <v>322</v>
      </c>
      <c r="E286" s="3">
        <v>118904250.8064</v>
      </c>
      <c r="F286" s="3">
        <v>0</v>
      </c>
      <c r="G286" s="3">
        <v>172789.86569999999</v>
      </c>
      <c r="H286" s="3">
        <v>14382711.773700001</v>
      </c>
      <c r="I286" s="3">
        <v>3421894.0014999998</v>
      </c>
      <c r="J286" s="3">
        <v>2615038.5043000001</v>
      </c>
      <c r="K286" s="3">
        <v>38736803.927699998</v>
      </c>
      <c r="L286" s="4">
        <f t="shared" si="30"/>
        <v>178233488.8793</v>
      </c>
      <c r="M286" s="7"/>
      <c r="N286" s="156"/>
      <c r="O286" s="148"/>
      <c r="P286" s="8">
        <v>31</v>
      </c>
      <c r="Q286" s="3" t="s">
        <v>674</v>
      </c>
      <c r="R286" s="3">
        <v>84993462.997799993</v>
      </c>
      <c r="S286" s="3">
        <v>-2536017.62</v>
      </c>
      <c r="T286" s="3">
        <v>123511.21980000001</v>
      </c>
      <c r="U286" s="122">
        <v>10280847.595100001</v>
      </c>
      <c r="V286" s="3">
        <v>2445990.1074000001</v>
      </c>
      <c r="W286" s="3">
        <v>1869245.0172999999</v>
      </c>
      <c r="X286" s="122">
        <v>34590454.420999996</v>
      </c>
      <c r="Y286" s="121">
        <f t="shared" si="31"/>
        <v>131767493.73839998</v>
      </c>
    </row>
    <row r="287" spans="1:25" ht="25" customHeight="1" x14ac:dyDescent="0.3">
      <c r="A287" s="151"/>
      <c r="B287" s="148"/>
      <c r="C287" s="1">
        <v>9</v>
      </c>
      <c r="D287" s="3" t="s">
        <v>323</v>
      </c>
      <c r="E287" s="3">
        <v>108194110.403</v>
      </c>
      <c r="F287" s="3">
        <v>0</v>
      </c>
      <c r="G287" s="3">
        <v>157226.05110000001</v>
      </c>
      <c r="H287" s="3">
        <v>13087208.3629</v>
      </c>
      <c r="I287" s="3">
        <v>3113671.5035999999</v>
      </c>
      <c r="J287" s="3">
        <v>2379492.4295999999</v>
      </c>
      <c r="K287" s="3">
        <v>31295044.905699998</v>
      </c>
      <c r="L287" s="4">
        <f t="shared" si="30"/>
        <v>158226753.6559</v>
      </c>
      <c r="M287" s="7"/>
      <c r="N287" s="156"/>
      <c r="O287" s="148"/>
      <c r="P287" s="8">
        <v>32</v>
      </c>
      <c r="Q287" s="3" t="s">
        <v>675</v>
      </c>
      <c r="R287" s="3">
        <v>84580740.4789</v>
      </c>
      <c r="S287" s="3">
        <v>-2536017.62</v>
      </c>
      <c r="T287" s="3">
        <v>122911.4577</v>
      </c>
      <c r="U287" s="122">
        <v>10230924.493100001</v>
      </c>
      <c r="V287" s="3">
        <v>2434112.5446000001</v>
      </c>
      <c r="W287" s="3">
        <v>1860168.0896999999</v>
      </c>
      <c r="X287" s="122">
        <v>32863627.5079</v>
      </c>
      <c r="Y287" s="121">
        <f t="shared" si="31"/>
        <v>129556466.95189999</v>
      </c>
    </row>
    <row r="288" spans="1:25" ht="25" customHeight="1" x14ac:dyDescent="0.3">
      <c r="A288" s="151"/>
      <c r="B288" s="148"/>
      <c r="C288" s="1">
        <v>10</v>
      </c>
      <c r="D288" s="3" t="s">
        <v>324</v>
      </c>
      <c r="E288" s="3">
        <v>101179616.729</v>
      </c>
      <c r="F288" s="3">
        <v>0</v>
      </c>
      <c r="G288" s="3">
        <v>147032.69459999999</v>
      </c>
      <c r="H288" s="3">
        <v>12238732.0463</v>
      </c>
      <c r="I288" s="3">
        <v>2911804.4243000001</v>
      </c>
      <c r="J288" s="3">
        <v>2225224.0084000002</v>
      </c>
      <c r="K288" s="3">
        <v>31367203.4747</v>
      </c>
      <c r="L288" s="4">
        <f t="shared" si="30"/>
        <v>150069613.37729999</v>
      </c>
      <c r="M288" s="7"/>
      <c r="N288" s="157"/>
      <c r="O288" s="149"/>
      <c r="P288" s="8">
        <v>33</v>
      </c>
      <c r="Q288" s="3" t="s">
        <v>676</v>
      </c>
      <c r="R288" s="3">
        <v>97495345.383699998</v>
      </c>
      <c r="S288" s="3">
        <v>-2536017.62</v>
      </c>
      <c r="T288" s="3">
        <v>141678.76699999999</v>
      </c>
      <c r="U288" s="122">
        <v>11793080.923699999</v>
      </c>
      <c r="V288" s="3">
        <v>2805776.3728999998</v>
      </c>
      <c r="W288" s="3">
        <v>2144196.5315999999</v>
      </c>
      <c r="X288" s="122">
        <v>34977734.173799999</v>
      </c>
      <c r="Y288" s="121">
        <f t="shared" si="31"/>
        <v>146821794.5327</v>
      </c>
    </row>
    <row r="289" spans="1:25" ht="25" customHeight="1" x14ac:dyDescent="0.3">
      <c r="A289" s="151"/>
      <c r="B289" s="148"/>
      <c r="C289" s="1">
        <v>11</v>
      </c>
      <c r="D289" s="3" t="s">
        <v>325</v>
      </c>
      <c r="E289" s="3">
        <v>105928257.44499999</v>
      </c>
      <c r="F289" s="3">
        <v>0</v>
      </c>
      <c r="G289" s="3">
        <v>153933.34770000001</v>
      </c>
      <c r="H289" s="3">
        <v>12813129.7678</v>
      </c>
      <c r="I289" s="3">
        <v>3048463.5014</v>
      </c>
      <c r="J289" s="3">
        <v>2329659.9578</v>
      </c>
      <c r="K289" s="3">
        <v>31391035.053599998</v>
      </c>
      <c r="L289" s="4">
        <f t="shared" si="30"/>
        <v>155664479.0733</v>
      </c>
      <c r="M289" s="7"/>
      <c r="N289" s="14"/>
      <c r="O289" s="152" t="s">
        <v>840</v>
      </c>
      <c r="P289" s="153"/>
      <c r="Q289" s="154"/>
      <c r="R289" s="10">
        <f>SUM(R256:R288)</f>
        <v>3146090393.1719003</v>
      </c>
      <c r="S289" s="10">
        <f t="shared" ref="S289:X289" si="33">SUM(S256:S288)</f>
        <v>-83688581.460000008</v>
      </c>
      <c r="T289" s="10">
        <f t="shared" si="33"/>
        <v>4571851.1573999999</v>
      </c>
      <c r="U289" s="10">
        <f t="shared" si="33"/>
        <v>380552512.05959994</v>
      </c>
      <c r="V289" s="10">
        <f t="shared" si="33"/>
        <v>90539974.573399991</v>
      </c>
      <c r="W289" s="10">
        <f t="shared" si="33"/>
        <v>69191365.828999996</v>
      </c>
      <c r="X289" s="10">
        <f t="shared" si="33"/>
        <v>1214227803.6489</v>
      </c>
      <c r="Y289" s="5">
        <f t="shared" si="31"/>
        <v>4821485318.9801998</v>
      </c>
    </row>
    <row r="290" spans="1:25" ht="25" customHeight="1" x14ac:dyDescent="0.25">
      <c r="A290" s="151"/>
      <c r="B290" s="148"/>
      <c r="C290" s="1">
        <v>12</v>
      </c>
      <c r="D290" s="3" t="s">
        <v>326</v>
      </c>
      <c r="E290" s="3">
        <v>102848912.0715</v>
      </c>
      <c r="F290" s="3">
        <v>0</v>
      </c>
      <c r="G290" s="3">
        <v>149458.48939999999</v>
      </c>
      <c r="H290" s="3">
        <v>12440650.7634</v>
      </c>
      <c r="I290" s="3">
        <v>2959844.3528999998</v>
      </c>
      <c r="J290" s="3">
        <v>2261936.5024000001</v>
      </c>
      <c r="K290" s="3">
        <v>31253024.322299998</v>
      </c>
      <c r="L290" s="4">
        <f t="shared" si="30"/>
        <v>151913826.50189999</v>
      </c>
      <c r="M290" s="7"/>
      <c r="N290" s="155">
        <v>31</v>
      </c>
      <c r="O290" s="147" t="s">
        <v>53</v>
      </c>
      <c r="P290" s="8">
        <v>1</v>
      </c>
      <c r="Q290" s="3" t="s">
        <v>677</v>
      </c>
      <c r="R290" s="3">
        <v>115004216.4117</v>
      </c>
      <c r="S290" s="3">
        <v>0</v>
      </c>
      <c r="T290" s="3">
        <v>167122.39449999999</v>
      </c>
      <c r="U290" s="3">
        <v>13910961.8554</v>
      </c>
      <c r="V290" s="3">
        <v>3309656.5987</v>
      </c>
      <c r="W290" s="3">
        <v>2529265.7919000001</v>
      </c>
      <c r="X290" s="3">
        <v>33069989.024500001</v>
      </c>
      <c r="Y290" s="121">
        <f t="shared" si="31"/>
        <v>167991212.0767</v>
      </c>
    </row>
    <row r="291" spans="1:25" ht="25" customHeight="1" x14ac:dyDescent="0.25">
      <c r="A291" s="151"/>
      <c r="B291" s="148"/>
      <c r="C291" s="1">
        <v>13</v>
      </c>
      <c r="D291" s="3" t="s">
        <v>327</v>
      </c>
      <c r="E291" s="3">
        <v>133202795.6021</v>
      </c>
      <c r="F291" s="3">
        <v>0</v>
      </c>
      <c r="G291" s="3">
        <v>193568.29560000001</v>
      </c>
      <c r="H291" s="3">
        <v>16112270.1973</v>
      </c>
      <c r="I291" s="3">
        <v>3833385.6373000001</v>
      </c>
      <c r="J291" s="3">
        <v>2929503.6721999999</v>
      </c>
      <c r="K291" s="3">
        <v>42069374.745800003</v>
      </c>
      <c r="L291" s="4">
        <f t="shared" si="30"/>
        <v>198340898.15030003</v>
      </c>
      <c r="M291" s="7"/>
      <c r="N291" s="156"/>
      <c r="O291" s="148"/>
      <c r="P291" s="8">
        <v>2</v>
      </c>
      <c r="Q291" s="3" t="s">
        <v>518</v>
      </c>
      <c r="R291" s="3">
        <v>116010939.2095</v>
      </c>
      <c r="S291" s="3">
        <v>0</v>
      </c>
      <c r="T291" s="3">
        <v>168585.34890000001</v>
      </c>
      <c r="U291" s="3">
        <v>14032735.4988</v>
      </c>
      <c r="V291" s="3">
        <v>3338628.6386000002</v>
      </c>
      <c r="W291" s="3">
        <v>2551406.4542999999</v>
      </c>
      <c r="X291" s="3">
        <v>33839503.404899999</v>
      </c>
      <c r="Y291" s="121">
        <f t="shared" si="31"/>
        <v>169941798.55500001</v>
      </c>
    </row>
    <row r="292" spans="1:25" ht="25" customHeight="1" x14ac:dyDescent="0.25">
      <c r="A292" s="151"/>
      <c r="B292" s="148"/>
      <c r="C292" s="1">
        <v>14</v>
      </c>
      <c r="D292" s="3" t="s">
        <v>328</v>
      </c>
      <c r="E292" s="3">
        <v>91395854.083499998</v>
      </c>
      <c r="F292" s="3">
        <v>0</v>
      </c>
      <c r="G292" s="3">
        <v>132815.07810000001</v>
      </c>
      <c r="H292" s="3">
        <v>11055283.706700001</v>
      </c>
      <c r="I292" s="3">
        <v>2630241.7511</v>
      </c>
      <c r="J292" s="3">
        <v>2010051.5830000001</v>
      </c>
      <c r="K292" s="3">
        <v>29918190.371300001</v>
      </c>
      <c r="L292" s="4">
        <f t="shared" si="30"/>
        <v>137142436.57370001</v>
      </c>
      <c r="M292" s="7"/>
      <c r="N292" s="156"/>
      <c r="O292" s="148"/>
      <c r="P292" s="8">
        <v>3</v>
      </c>
      <c r="Q292" s="3" t="s">
        <v>678</v>
      </c>
      <c r="R292" s="3">
        <v>115505408.9541</v>
      </c>
      <c r="S292" s="3">
        <v>0</v>
      </c>
      <c r="T292" s="3">
        <v>167850.72</v>
      </c>
      <c r="U292" s="3">
        <v>13971586.3312</v>
      </c>
      <c r="V292" s="3">
        <v>3324080.202</v>
      </c>
      <c r="W292" s="3">
        <v>2540288.4238999998</v>
      </c>
      <c r="X292" s="3">
        <v>33281552.3726</v>
      </c>
      <c r="Y292" s="121">
        <f t="shared" si="31"/>
        <v>168790767.0038</v>
      </c>
    </row>
    <row r="293" spans="1:25" ht="25" customHeight="1" x14ac:dyDescent="0.25">
      <c r="A293" s="151"/>
      <c r="B293" s="148"/>
      <c r="C293" s="1">
        <v>15</v>
      </c>
      <c r="D293" s="3" t="s">
        <v>329</v>
      </c>
      <c r="E293" s="3">
        <v>101160430.1059</v>
      </c>
      <c r="F293" s="3">
        <v>0</v>
      </c>
      <c r="G293" s="3">
        <v>147004.81280000001</v>
      </c>
      <c r="H293" s="3">
        <v>12236411.2237</v>
      </c>
      <c r="I293" s="3">
        <v>2911252.2607</v>
      </c>
      <c r="J293" s="3">
        <v>2224802.0406999998</v>
      </c>
      <c r="K293" s="3">
        <v>33362085.8629</v>
      </c>
      <c r="L293" s="4">
        <f t="shared" si="30"/>
        <v>152041986.30670002</v>
      </c>
      <c r="M293" s="7"/>
      <c r="N293" s="156"/>
      <c r="O293" s="148"/>
      <c r="P293" s="8">
        <v>4</v>
      </c>
      <c r="Q293" s="3" t="s">
        <v>679</v>
      </c>
      <c r="R293" s="3">
        <v>87690842.119499996</v>
      </c>
      <c r="S293" s="3">
        <v>0</v>
      </c>
      <c r="T293" s="3">
        <v>127431.0105</v>
      </c>
      <c r="U293" s="3">
        <v>10607123.7895</v>
      </c>
      <c r="V293" s="3">
        <v>2523616.8144</v>
      </c>
      <c r="W293" s="3">
        <v>1928567.9617000001</v>
      </c>
      <c r="X293" s="3">
        <v>27117736.8752</v>
      </c>
      <c r="Y293" s="121">
        <f t="shared" si="31"/>
        <v>129995318.57080001</v>
      </c>
    </row>
    <row r="294" spans="1:25" ht="25" customHeight="1" x14ac:dyDescent="0.25">
      <c r="A294" s="151"/>
      <c r="B294" s="148"/>
      <c r="C294" s="1">
        <v>16</v>
      </c>
      <c r="D294" s="3" t="s">
        <v>330</v>
      </c>
      <c r="E294" s="3">
        <v>114866319.5441</v>
      </c>
      <c r="F294" s="3">
        <v>0</v>
      </c>
      <c r="G294" s="3">
        <v>166922.0049</v>
      </c>
      <c r="H294" s="3">
        <v>13894281.7881</v>
      </c>
      <c r="I294" s="3">
        <v>3305688.1244000001</v>
      </c>
      <c r="J294" s="3">
        <v>2526233.0523999999</v>
      </c>
      <c r="K294" s="3">
        <v>37048744.819799997</v>
      </c>
      <c r="L294" s="4">
        <f t="shared" si="30"/>
        <v>171808189.3337</v>
      </c>
      <c r="M294" s="7"/>
      <c r="N294" s="156"/>
      <c r="O294" s="148"/>
      <c r="P294" s="8">
        <v>5</v>
      </c>
      <c r="Q294" s="3" t="s">
        <v>680</v>
      </c>
      <c r="R294" s="3">
        <v>152570097.50780001</v>
      </c>
      <c r="S294" s="3">
        <v>0</v>
      </c>
      <c r="T294" s="3">
        <v>221712.56690000001</v>
      </c>
      <c r="U294" s="3">
        <v>18454947.7656</v>
      </c>
      <c r="V294" s="3">
        <v>4390748.8415000001</v>
      </c>
      <c r="W294" s="3">
        <v>3355445.0482999999</v>
      </c>
      <c r="X294" s="3">
        <v>49933519.613600001</v>
      </c>
      <c r="Y294" s="121">
        <f t="shared" si="31"/>
        <v>228926471.34370005</v>
      </c>
    </row>
    <row r="295" spans="1:25" ht="25" customHeight="1" x14ac:dyDescent="0.25">
      <c r="A295" s="151"/>
      <c r="B295" s="149"/>
      <c r="C295" s="1">
        <v>17</v>
      </c>
      <c r="D295" s="3" t="s">
        <v>331</v>
      </c>
      <c r="E295" s="3">
        <v>95125187.846100003</v>
      </c>
      <c r="F295" s="3">
        <v>0</v>
      </c>
      <c r="G295" s="3">
        <v>138234.48970000001</v>
      </c>
      <c r="H295" s="3">
        <v>11506385.5996</v>
      </c>
      <c r="I295" s="3">
        <v>2737566.6343</v>
      </c>
      <c r="J295" s="3">
        <v>2092070.1089999999</v>
      </c>
      <c r="K295" s="3">
        <v>29778320.909600001</v>
      </c>
      <c r="L295" s="4">
        <f t="shared" si="30"/>
        <v>141377765.58829999</v>
      </c>
      <c r="M295" s="7"/>
      <c r="N295" s="156"/>
      <c r="O295" s="148"/>
      <c r="P295" s="8">
        <v>6</v>
      </c>
      <c r="Q295" s="3" t="s">
        <v>681</v>
      </c>
      <c r="R295" s="3">
        <v>131934316.766</v>
      </c>
      <c r="S295" s="3">
        <v>0</v>
      </c>
      <c r="T295" s="3">
        <v>191724.9613</v>
      </c>
      <c r="U295" s="3">
        <v>15958834.4255</v>
      </c>
      <c r="V295" s="3">
        <v>3796880.6335999998</v>
      </c>
      <c r="W295" s="3">
        <v>2901606.2592000002</v>
      </c>
      <c r="X295" s="3">
        <v>41795997.977700002</v>
      </c>
      <c r="Y295" s="121">
        <f t="shared" si="31"/>
        <v>196579361.02329999</v>
      </c>
    </row>
    <row r="296" spans="1:25" ht="25" customHeight="1" x14ac:dyDescent="0.3">
      <c r="A296" s="1"/>
      <c r="B296" s="152" t="s">
        <v>824</v>
      </c>
      <c r="C296" s="153"/>
      <c r="D296" s="154"/>
      <c r="E296" s="10">
        <f>SUM(E279:E295)</f>
        <v>1847346917.1199999</v>
      </c>
      <c r="F296" s="10">
        <f t="shared" ref="F296:L296" si="34">SUM(F279:F295)</f>
        <v>0</v>
      </c>
      <c r="G296" s="10">
        <f t="shared" si="34"/>
        <v>2684536.7060000002</v>
      </c>
      <c r="H296" s="10">
        <f t="shared" si="34"/>
        <v>223455915.78749993</v>
      </c>
      <c r="I296" s="10">
        <f t="shared" si="34"/>
        <v>53163997.851899996</v>
      </c>
      <c r="J296" s="10">
        <f t="shared" si="34"/>
        <v>40628348.324899994</v>
      </c>
      <c r="K296" s="10">
        <f t="shared" si="34"/>
        <v>581983879.63440001</v>
      </c>
      <c r="L296" s="10">
        <f t="shared" si="34"/>
        <v>2749263595.4247007</v>
      </c>
      <c r="M296" s="7"/>
      <c r="N296" s="156"/>
      <c r="O296" s="148"/>
      <c r="P296" s="8">
        <v>7</v>
      </c>
      <c r="Q296" s="3" t="s">
        <v>682</v>
      </c>
      <c r="R296" s="3">
        <v>115817682.4216</v>
      </c>
      <c r="S296" s="3">
        <v>0</v>
      </c>
      <c r="T296" s="3">
        <v>168304.5111</v>
      </c>
      <c r="U296" s="3">
        <v>14009359.070599999</v>
      </c>
      <c r="V296" s="3">
        <v>3333066.9851000002</v>
      </c>
      <c r="W296" s="3">
        <v>2547156.1946999999</v>
      </c>
      <c r="X296" s="3">
        <v>32448044.5603</v>
      </c>
      <c r="Y296" s="121">
        <f t="shared" si="31"/>
        <v>168323613.74339998</v>
      </c>
    </row>
    <row r="297" spans="1:25" ht="25" customHeight="1" x14ac:dyDescent="0.25">
      <c r="A297" s="151">
        <v>15</v>
      </c>
      <c r="B297" s="147" t="s">
        <v>37</v>
      </c>
      <c r="C297" s="1">
        <v>1</v>
      </c>
      <c r="D297" s="3" t="s">
        <v>332</v>
      </c>
      <c r="E297" s="3">
        <v>151773912.36880001</v>
      </c>
      <c r="F297" s="3">
        <v>-4907596.13</v>
      </c>
      <c r="G297" s="3">
        <v>220555.56270000001</v>
      </c>
      <c r="H297" s="3">
        <v>18358640.852299999</v>
      </c>
      <c r="I297" s="3">
        <v>4367835.7737999996</v>
      </c>
      <c r="J297" s="3">
        <v>3337934.7004</v>
      </c>
      <c r="K297" s="3">
        <v>42695964.619599998</v>
      </c>
      <c r="L297" s="4">
        <f t="shared" si="30"/>
        <v>215847247.74759999</v>
      </c>
      <c r="M297" s="7"/>
      <c r="N297" s="156"/>
      <c r="O297" s="148"/>
      <c r="P297" s="8">
        <v>8</v>
      </c>
      <c r="Q297" s="3" t="s">
        <v>683</v>
      </c>
      <c r="R297" s="3">
        <v>102285696.4639</v>
      </c>
      <c r="S297" s="3">
        <v>0</v>
      </c>
      <c r="T297" s="3">
        <v>148640.033</v>
      </c>
      <c r="U297" s="3">
        <v>12372523.9496</v>
      </c>
      <c r="V297" s="3">
        <v>2943635.8144999999</v>
      </c>
      <c r="W297" s="3">
        <v>2249549.8089999999</v>
      </c>
      <c r="X297" s="3">
        <v>29495716.872900002</v>
      </c>
      <c r="Y297" s="121">
        <f t="shared" si="31"/>
        <v>149495762.9429</v>
      </c>
    </row>
    <row r="298" spans="1:25" ht="25" customHeight="1" x14ac:dyDescent="0.25">
      <c r="A298" s="151"/>
      <c r="B298" s="148"/>
      <c r="C298" s="1">
        <v>2</v>
      </c>
      <c r="D298" s="3" t="s">
        <v>333</v>
      </c>
      <c r="E298" s="3">
        <v>110223147.002</v>
      </c>
      <c r="F298" s="3">
        <v>-4907596.13</v>
      </c>
      <c r="G298" s="3">
        <v>160174.6165</v>
      </c>
      <c r="H298" s="3">
        <v>13332641.544500001</v>
      </c>
      <c r="I298" s="3">
        <v>3172064.2702000001</v>
      </c>
      <c r="J298" s="3">
        <v>2424116.6444999999</v>
      </c>
      <c r="K298" s="3">
        <v>34377880.603200004</v>
      </c>
      <c r="L298" s="4">
        <f t="shared" si="30"/>
        <v>158782428.55090004</v>
      </c>
      <c r="M298" s="7"/>
      <c r="N298" s="156"/>
      <c r="O298" s="148"/>
      <c r="P298" s="8">
        <v>9</v>
      </c>
      <c r="Q298" s="3" t="s">
        <v>684</v>
      </c>
      <c r="R298" s="3">
        <v>104911955.7104</v>
      </c>
      <c r="S298" s="3">
        <v>0</v>
      </c>
      <c r="T298" s="3">
        <v>152456.47330000001</v>
      </c>
      <c r="U298" s="3">
        <v>12690197.4518</v>
      </c>
      <c r="V298" s="3">
        <v>3019215.7933999998</v>
      </c>
      <c r="W298" s="3">
        <v>2307308.6275999998</v>
      </c>
      <c r="X298" s="3">
        <v>30771536.134100001</v>
      </c>
      <c r="Y298" s="121">
        <f t="shared" si="31"/>
        <v>153852670.19060001</v>
      </c>
    </row>
    <row r="299" spans="1:25" ht="25" customHeight="1" x14ac:dyDescent="0.25">
      <c r="A299" s="151"/>
      <c r="B299" s="148"/>
      <c r="C299" s="1">
        <v>3</v>
      </c>
      <c r="D299" s="3" t="s">
        <v>849</v>
      </c>
      <c r="E299" s="3">
        <v>110937175.7666</v>
      </c>
      <c r="F299" s="3">
        <v>-4907596.13</v>
      </c>
      <c r="G299" s="3">
        <v>161212.2323</v>
      </c>
      <c r="H299" s="3">
        <v>13419010.785700001</v>
      </c>
      <c r="I299" s="3">
        <v>3192612.9950999999</v>
      </c>
      <c r="J299" s="3">
        <v>2439820.1428999999</v>
      </c>
      <c r="K299" s="3">
        <v>33687163.114600003</v>
      </c>
      <c r="L299" s="4">
        <f t="shared" si="30"/>
        <v>158929398.90720001</v>
      </c>
      <c r="M299" s="7"/>
      <c r="N299" s="156"/>
      <c r="O299" s="148"/>
      <c r="P299" s="8">
        <v>10</v>
      </c>
      <c r="Q299" s="3" t="s">
        <v>685</v>
      </c>
      <c r="R299" s="3">
        <v>99524194.154400006</v>
      </c>
      <c r="S299" s="3">
        <v>0</v>
      </c>
      <c r="T299" s="3">
        <v>144627.0594</v>
      </c>
      <c r="U299" s="3">
        <v>12038491.385500001</v>
      </c>
      <c r="V299" s="3">
        <v>2864163.7341</v>
      </c>
      <c r="W299" s="3">
        <v>2188816.6154999998</v>
      </c>
      <c r="X299" s="3">
        <v>28492068.846900001</v>
      </c>
      <c r="Y299" s="121">
        <f t="shared" si="31"/>
        <v>145252361.79580003</v>
      </c>
    </row>
    <row r="300" spans="1:25" ht="25" customHeight="1" x14ac:dyDescent="0.25">
      <c r="A300" s="151"/>
      <c r="B300" s="148"/>
      <c r="C300" s="1">
        <v>4</v>
      </c>
      <c r="D300" s="3" t="s">
        <v>334</v>
      </c>
      <c r="E300" s="3">
        <v>120881022.6849</v>
      </c>
      <c r="F300" s="3">
        <v>-4907596.13</v>
      </c>
      <c r="G300" s="3">
        <v>175662.4809</v>
      </c>
      <c r="H300" s="3">
        <v>14621822.9911</v>
      </c>
      <c r="I300" s="3">
        <v>3478782.6644000001</v>
      </c>
      <c r="J300" s="3">
        <v>2658513.2711</v>
      </c>
      <c r="K300" s="3">
        <v>34022132.883699998</v>
      </c>
      <c r="L300" s="4">
        <f t="shared" si="30"/>
        <v>170930340.84610003</v>
      </c>
      <c r="M300" s="7"/>
      <c r="N300" s="156"/>
      <c r="O300" s="148"/>
      <c r="P300" s="8">
        <v>11</v>
      </c>
      <c r="Q300" s="3" t="s">
        <v>686</v>
      </c>
      <c r="R300" s="3">
        <v>137505581.752</v>
      </c>
      <c r="S300" s="3">
        <v>0</v>
      </c>
      <c r="T300" s="3">
        <v>199821.03959999999</v>
      </c>
      <c r="U300" s="3">
        <v>16632737.1494</v>
      </c>
      <c r="V300" s="3">
        <v>3957213.6587999999</v>
      </c>
      <c r="W300" s="3">
        <v>3024134.0271999999</v>
      </c>
      <c r="X300" s="3">
        <v>41013671.634300001</v>
      </c>
      <c r="Y300" s="121">
        <f t="shared" si="31"/>
        <v>202333159.26130003</v>
      </c>
    </row>
    <row r="301" spans="1:25" ht="25" customHeight="1" x14ac:dyDescent="0.25">
      <c r="A301" s="151"/>
      <c r="B301" s="148"/>
      <c r="C301" s="1">
        <v>5</v>
      </c>
      <c r="D301" s="3" t="s">
        <v>335</v>
      </c>
      <c r="E301" s="3">
        <v>117573338.08419999</v>
      </c>
      <c r="F301" s="3">
        <v>-4907596.13</v>
      </c>
      <c r="G301" s="3">
        <v>170855.8034</v>
      </c>
      <c r="H301" s="3">
        <v>14221723.970899999</v>
      </c>
      <c r="I301" s="3">
        <v>3383592.24</v>
      </c>
      <c r="J301" s="3">
        <v>2585767.9947000002</v>
      </c>
      <c r="K301" s="3">
        <v>35940409.026699997</v>
      </c>
      <c r="L301" s="4">
        <f t="shared" si="30"/>
        <v>168968090.98989999</v>
      </c>
      <c r="M301" s="7"/>
      <c r="N301" s="156"/>
      <c r="O301" s="148"/>
      <c r="P301" s="8">
        <v>12</v>
      </c>
      <c r="Q301" s="3" t="s">
        <v>687</v>
      </c>
      <c r="R301" s="3">
        <v>92575954.040700004</v>
      </c>
      <c r="S301" s="3">
        <v>0</v>
      </c>
      <c r="T301" s="3">
        <v>134529.9816</v>
      </c>
      <c r="U301" s="3">
        <v>11198029.1294</v>
      </c>
      <c r="V301" s="3">
        <v>2664203.3372999998</v>
      </c>
      <c r="W301" s="3">
        <v>2036005.2963</v>
      </c>
      <c r="X301" s="3">
        <v>27901656.416000001</v>
      </c>
      <c r="Y301" s="121">
        <f t="shared" si="31"/>
        <v>136510378.2013</v>
      </c>
    </row>
    <row r="302" spans="1:25" ht="25" customHeight="1" x14ac:dyDescent="0.25">
      <c r="A302" s="151"/>
      <c r="B302" s="148"/>
      <c r="C302" s="1">
        <v>6</v>
      </c>
      <c r="D302" s="3" t="s">
        <v>37</v>
      </c>
      <c r="E302" s="3">
        <v>128022429.9464</v>
      </c>
      <c r="F302" s="3">
        <v>-4907596.13</v>
      </c>
      <c r="G302" s="3">
        <v>186040.26629999999</v>
      </c>
      <c r="H302" s="3">
        <v>15485650.8325</v>
      </c>
      <c r="I302" s="3">
        <v>3684302.1348999999</v>
      </c>
      <c r="J302" s="3">
        <v>2815572.8785999999</v>
      </c>
      <c r="K302" s="3">
        <v>38058896.985699996</v>
      </c>
      <c r="L302" s="4">
        <f t="shared" si="30"/>
        <v>183345296.91439998</v>
      </c>
      <c r="M302" s="7"/>
      <c r="N302" s="156"/>
      <c r="O302" s="148"/>
      <c r="P302" s="8">
        <v>13</v>
      </c>
      <c r="Q302" s="3" t="s">
        <v>688</v>
      </c>
      <c r="R302" s="3">
        <v>123590690.0271</v>
      </c>
      <c r="S302" s="3">
        <v>0</v>
      </c>
      <c r="T302" s="3">
        <v>179600.1286</v>
      </c>
      <c r="U302" s="3">
        <v>14949585.574200001</v>
      </c>
      <c r="V302" s="3">
        <v>3556763.0087000001</v>
      </c>
      <c r="W302" s="3">
        <v>2718106.4679999999</v>
      </c>
      <c r="X302" s="3">
        <v>34159868.863799997</v>
      </c>
      <c r="Y302" s="121">
        <f t="shared" si="31"/>
        <v>179154614.0704</v>
      </c>
    </row>
    <row r="303" spans="1:25" ht="25" customHeight="1" x14ac:dyDescent="0.25">
      <c r="A303" s="151"/>
      <c r="B303" s="148"/>
      <c r="C303" s="1">
        <v>7</v>
      </c>
      <c r="D303" s="3" t="s">
        <v>336</v>
      </c>
      <c r="E303" s="3">
        <v>100381415.2773</v>
      </c>
      <c r="F303" s="3">
        <v>-4907596.13</v>
      </c>
      <c r="G303" s="3">
        <v>145872.76019999999</v>
      </c>
      <c r="H303" s="3">
        <v>12142181.2389</v>
      </c>
      <c r="I303" s="3">
        <v>2888833.33</v>
      </c>
      <c r="J303" s="3">
        <v>2207669.3161999998</v>
      </c>
      <c r="K303" s="3">
        <v>30212731.338100001</v>
      </c>
      <c r="L303" s="4">
        <f t="shared" si="30"/>
        <v>143071107.13069999</v>
      </c>
      <c r="M303" s="7"/>
      <c r="N303" s="156"/>
      <c r="O303" s="148"/>
      <c r="P303" s="8">
        <v>14</v>
      </c>
      <c r="Q303" s="3" t="s">
        <v>689</v>
      </c>
      <c r="R303" s="3">
        <v>123411937.0182</v>
      </c>
      <c r="S303" s="3">
        <v>0</v>
      </c>
      <c r="T303" s="3">
        <v>179340.36739999999</v>
      </c>
      <c r="U303" s="3">
        <v>14927963.5297</v>
      </c>
      <c r="V303" s="3">
        <v>3551618.7532000002</v>
      </c>
      <c r="W303" s="3">
        <v>2714175.1872</v>
      </c>
      <c r="X303" s="3">
        <v>34507982.512100004</v>
      </c>
      <c r="Y303" s="121">
        <f t="shared" si="31"/>
        <v>179293017.36780003</v>
      </c>
    </row>
    <row r="304" spans="1:25" ht="25" customHeight="1" x14ac:dyDescent="0.25">
      <c r="A304" s="151"/>
      <c r="B304" s="148"/>
      <c r="C304" s="1">
        <v>8</v>
      </c>
      <c r="D304" s="3" t="s">
        <v>337</v>
      </c>
      <c r="E304" s="3">
        <v>107677558.2895</v>
      </c>
      <c r="F304" s="3">
        <v>-4907596.13</v>
      </c>
      <c r="G304" s="3">
        <v>156475.40530000001</v>
      </c>
      <c r="H304" s="3">
        <v>13024725.986400001</v>
      </c>
      <c r="I304" s="3">
        <v>3098805.8736999999</v>
      </c>
      <c r="J304" s="3">
        <v>2368131.9975000001</v>
      </c>
      <c r="K304" s="3">
        <v>33232703.534899998</v>
      </c>
      <c r="L304" s="4">
        <f t="shared" si="30"/>
        <v>154650804.95730001</v>
      </c>
      <c r="M304" s="7"/>
      <c r="N304" s="156"/>
      <c r="O304" s="148"/>
      <c r="P304" s="8">
        <v>15</v>
      </c>
      <c r="Q304" s="3" t="s">
        <v>690</v>
      </c>
      <c r="R304" s="3">
        <v>97529525.141100004</v>
      </c>
      <c r="S304" s="3">
        <v>0</v>
      </c>
      <c r="T304" s="3">
        <v>141728.43650000001</v>
      </c>
      <c r="U304" s="3">
        <v>11797215.3225</v>
      </c>
      <c r="V304" s="3">
        <v>2806760.0172999999</v>
      </c>
      <c r="W304" s="3">
        <v>2144948.2404999998</v>
      </c>
      <c r="X304" s="3">
        <v>30168378.123399999</v>
      </c>
      <c r="Y304" s="121">
        <f t="shared" si="31"/>
        <v>144588555.28130001</v>
      </c>
    </row>
    <row r="305" spans="1:25" ht="25" customHeight="1" x14ac:dyDescent="0.25">
      <c r="A305" s="151"/>
      <c r="B305" s="148"/>
      <c r="C305" s="1">
        <v>9</v>
      </c>
      <c r="D305" s="3" t="s">
        <v>338</v>
      </c>
      <c r="E305" s="3">
        <v>98167748.680099994</v>
      </c>
      <c r="F305" s="3">
        <v>-4907596.13</v>
      </c>
      <c r="G305" s="3">
        <v>142655.8933</v>
      </c>
      <c r="H305" s="3">
        <v>11874415.1295</v>
      </c>
      <c r="I305" s="3">
        <v>2825127.1765000001</v>
      </c>
      <c r="J305" s="3">
        <v>2158984.5690000001</v>
      </c>
      <c r="K305" s="3">
        <v>29441358.227299999</v>
      </c>
      <c r="L305" s="4">
        <f t="shared" si="30"/>
        <v>139702693.54569998</v>
      </c>
      <c r="M305" s="7"/>
      <c r="N305" s="156"/>
      <c r="O305" s="148"/>
      <c r="P305" s="8">
        <v>16</v>
      </c>
      <c r="Q305" s="3" t="s">
        <v>691</v>
      </c>
      <c r="R305" s="3">
        <v>124270329.0756</v>
      </c>
      <c r="S305" s="3">
        <v>0</v>
      </c>
      <c r="T305" s="3">
        <v>180587.76980000001</v>
      </c>
      <c r="U305" s="3">
        <v>15031795.0199</v>
      </c>
      <c r="V305" s="3">
        <v>3576322.0469</v>
      </c>
      <c r="W305" s="3">
        <v>2733053.64</v>
      </c>
      <c r="X305" s="3">
        <v>35244039.745499998</v>
      </c>
      <c r="Y305" s="121">
        <f t="shared" si="31"/>
        <v>181036127.29769999</v>
      </c>
    </row>
    <row r="306" spans="1:25" ht="25" customHeight="1" x14ac:dyDescent="0.25">
      <c r="A306" s="151"/>
      <c r="B306" s="148"/>
      <c r="C306" s="1">
        <v>10</v>
      </c>
      <c r="D306" s="3" t="s">
        <v>339</v>
      </c>
      <c r="E306" s="3">
        <v>93099682.202299997</v>
      </c>
      <c r="F306" s="3">
        <v>-4907596.13</v>
      </c>
      <c r="G306" s="3">
        <v>135291.05540000001</v>
      </c>
      <c r="H306" s="3">
        <v>11261379.5239</v>
      </c>
      <c r="I306" s="3">
        <v>2679275.4835000001</v>
      </c>
      <c r="J306" s="3">
        <v>2047523.5497999999</v>
      </c>
      <c r="K306" s="3">
        <v>30326578.574299999</v>
      </c>
      <c r="L306" s="4">
        <f t="shared" si="30"/>
        <v>134642134.25920001</v>
      </c>
      <c r="M306" s="7"/>
      <c r="N306" s="157"/>
      <c r="O306" s="149"/>
      <c r="P306" s="8">
        <v>17</v>
      </c>
      <c r="Q306" s="3" t="s">
        <v>692</v>
      </c>
      <c r="R306" s="3">
        <v>132037777.8404</v>
      </c>
      <c r="S306" s="3">
        <v>0</v>
      </c>
      <c r="T306" s="3">
        <v>191875.30929999999</v>
      </c>
      <c r="U306" s="3">
        <v>15971349.1237</v>
      </c>
      <c r="V306" s="3">
        <v>3799858.0951</v>
      </c>
      <c r="W306" s="3">
        <v>2903881.6587999999</v>
      </c>
      <c r="X306" s="3">
        <v>32170297.1338</v>
      </c>
      <c r="Y306" s="121">
        <f t="shared" si="31"/>
        <v>187075039.1611</v>
      </c>
    </row>
    <row r="307" spans="1:25" ht="25" customHeight="1" x14ac:dyDescent="0.3">
      <c r="A307" s="151"/>
      <c r="B307" s="149"/>
      <c r="C307" s="1">
        <v>11</v>
      </c>
      <c r="D307" s="3" t="s">
        <v>340</v>
      </c>
      <c r="E307" s="3">
        <v>127065967.5448</v>
      </c>
      <c r="F307" s="3">
        <v>-4907596.13</v>
      </c>
      <c r="G307" s="3">
        <v>184650.34950000001</v>
      </c>
      <c r="H307" s="3">
        <v>15369956.7093</v>
      </c>
      <c r="I307" s="3">
        <v>3656776.5172000001</v>
      </c>
      <c r="J307" s="3">
        <v>2794537.5835000002</v>
      </c>
      <c r="K307" s="3">
        <v>37212378.060699999</v>
      </c>
      <c r="L307" s="4">
        <f t="shared" si="30"/>
        <v>181376670.63499999</v>
      </c>
      <c r="M307" s="7"/>
      <c r="N307" s="14"/>
      <c r="O307" s="152" t="s">
        <v>841</v>
      </c>
      <c r="P307" s="153"/>
      <c r="Q307" s="154"/>
      <c r="R307" s="10">
        <f>SUM(R290:R306)</f>
        <v>1972177144.6139998</v>
      </c>
      <c r="S307" s="10">
        <f t="shared" ref="S307:X307" si="35">SUM(S290:S306)</f>
        <v>0</v>
      </c>
      <c r="T307" s="10">
        <f t="shared" si="35"/>
        <v>2865938.1116999993</v>
      </c>
      <c r="U307" s="10">
        <f t="shared" si="35"/>
        <v>238555436.37229997</v>
      </c>
      <c r="V307" s="10">
        <f t="shared" si="35"/>
        <v>56756432.973200008</v>
      </c>
      <c r="W307" s="10">
        <f t="shared" si="35"/>
        <v>43373715.704099998</v>
      </c>
      <c r="X307" s="10">
        <f t="shared" si="35"/>
        <v>575411560.11159992</v>
      </c>
      <c r="Y307" s="5">
        <f t="shared" si="31"/>
        <v>2889140227.8868999</v>
      </c>
    </row>
    <row r="308" spans="1:25" ht="25" customHeight="1" x14ac:dyDescent="0.3">
      <c r="A308" s="1"/>
      <c r="B308" s="152" t="s">
        <v>825</v>
      </c>
      <c r="C308" s="153"/>
      <c r="D308" s="154"/>
      <c r="E308" s="10">
        <f>SUM(E297:E307)</f>
        <v>1265803397.8469</v>
      </c>
      <c r="F308" s="10">
        <f t="shared" ref="F308:L308" si="36">SUM(F297:F307)</f>
        <v>-53983557.430000007</v>
      </c>
      <c r="G308" s="10">
        <f t="shared" si="36"/>
        <v>1839446.4257999999</v>
      </c>
      <c r="H308" s="10">
        <f t="shared" si="36"/>
        <v>153112149.56500003</v>
      </c>
      <c r="I308" s="10">
        <f t="shared" si="36"/>
        <v>36428008.459299996</v>
      </c>
      <c r="J308" s="10">
        <f t="shared" si="36"/>
        <v>27838572.648200002</v>
      </c>
      <c r="K308" s="10">
        <f t="shared" si="36"/>
        <v>379208196.96880001</v>
      </c>
      <c r="L308" s="10">
        <f t="shared" si="36"/>
        <v>1810246214.4840002</v>
      </c>
      <c r="M308" s="7"/>
      <c r="N308" s="155">
        <v>32</v>
      </c>
      <c r="O308" s="147" t="s">
        <v>54</v>
      </c>
      <c r="P308" s="8">
        <v>1</v>
      </c>
      <c r="Q308" s="3" t="s">
        <v>693</v>
      </c>
      <c r="R308" s="3">
        <v>87852203.371299997</v>
      </c>
      <c r="S308" s="3">
        <v>0</v>
      </c>
      <c r="T308" s="3">
        <v>127665.49830000001</v>
      </c>
      <c r="U308" s="3">
        <v>10626642.119200001</v>
      </c>
      <c r="V308" s="3">
        <v>2528260.5600999999</v>
      </c>
      <c r="W308" s="3">
        <v>1932116.7489</v>
      </c>
      <c r="X308" s="3">
        <v>37251205.1105</v>
      </c>
      <c r="Y308" s="121">
        <f t="shared" si="31"/>
        <v>140318093.40830001</v>
      </c>
    </row>
    <row r="309" spans="1:25" ht="25" customHeight="1" x14ac:dyDescent="0.25">
      <c r="A309" s="151">
        <v>16</v>
      </c>
      <c r="B309" s="147" t="s">
        <v>38</v>
      </c>
      <c r="C309" s="1">
        <v>1</v>
      </c>
      <c r="D309" s="3" t="s">
        <v>341</v>
      </c>
      <c r="E309" s="3">
        <v>99326980.8222</v>
      </c>
      <c r="F309" s="3">
        <v>0</v>
      </c>
      <c r="G309" s="3">
        <v>144340.47200000001</v>
      </c>
      <c r="H309" s="3">
        <v>12014636.3719</v>
      </c>
      <c r="I309" s="3">
        <v>2858488.2168999999</v>
      </c>
      <c r="J309" s="3">
        <v>2184479.3404000001</v>
      </c>
      <c r="K309" s="3">
        <v>33739387.684600003</v>
      </c>
      <c r="L309" s="4">
        <f t="shared" si="30"/>
        <v>150268312.90799999</v>
      </c>
      <c r="M309" s="7"/>
      <c r="N309" s="156"/>
      <c r="O309" s="148"/>
      <c r="P309" s="8">
        <v>2</v>
      </c>
      <c r="Q309" s="3" t="s">
        <v>694</v>
      </c>
      <c r="R309" s="3">
        <v>109764505.2879</v>
      </c>
      <c r="S309" s="3">
        <v>0</v>
      </c>
      <c r="T309" s="3">
        <v>159508.12530000001</v>
      </c>
      <c r="U309" s="3">
        <v>13277164.036</v>
      </c>
      <c r="V309" s="3">
        <v>3158865.2187000001</v>
      </c>
      <c r="W309" s="3">
        <v>2414029.8247000002</v>
      </c>
      <c r="X309" s="3">
        <v>42739637.645099998</v>
      </c>
      <c r="Y309" s="121">
        <f t="shared" si="31"/>
        <v>171513710.13770002</v>
      </c>
    </row>
    <row r="310" spans="1:25" ht="25" customHeight="1" x14ac:dyDescent="0.25">
      <c r="A310" s="151"/>
      <c r="B310" s="148"/>
      <c r="C310" s="1">
        <v>2</v>
      </c>
      <c r="D310" s="3" t="s">
        <v>342</v>
      </c>
      <c r="E310" s="3">
        <v>93471695.668300003</v>
      </c>
      <c r="F310" s="3">
        <v>0</v>
      </c>
      <c r="G310" s="3">
        <v>135831.65979999999</v>
      </c>
      <c r="H310" s="3">
        <v>11306378.4405</v>
      </c>
      <c r="I310" s="3">
        <v>2689981.4981999998</v>
      </c>
      <c r="J310" s="3">
        <v>2055705.1710000001</v>
      </c>
      <c r="K310" s="3">
        <v>32096402.788600001</v>
      </c>
      <c r="L310" s="4">
        <f t="shared" si="30"/>
        <v>141755995.22640002</v>
      </c>
      <c r="M310" s="7"/>
      <c r="N310" s="156"/>
      <c r="O310" s="148"/>
      <c r="P310" s="8">
        <v>3</v>
      </c>
      <c r="Q310" s="3" t="s">
        <v>695</v>
      </c>
      <c r="R310" s="3">
        <v>101116133.3082</v>
      </c>
      <c r="S310" s="3">
        <v>0</v>
      </c>
      <c r="T310" s="3">
        <v>146940.44140000001</v>
      </c>
      <c r="U310" s="3">
        <v>12231053.063100001</v>
      </c>
      <c r="V310" s="3">
        <v>2909977.4624000001</v>
      </c>
      <c r="W310" s="3">
        <v>2223827.8297000001</v>
      </c>
      <c r="X310" s="3">
        <v>36538182.857299998</v>
      </c>
      <c r="Y310" s="121">
        <f t="shared" si="31"/>
        <v>155166114.9621</v>
      </c>
    </row>
    <row r="311" spans="1:25" ht="25" customHeight="1" x14ac:dyDescent="0.25">
      <c r="A311" s="151"/>
      <c r="B311" s="148"/>
      <c r="C311" s="1">
        <v>3</v>
      </c>
      <c r="D311" s="3" t="s">
        <v>343</v>
      </c>
      <c r="E311" s="3">
        <v>85871472.628199995</v>
      </c>
      <c r="F311" s="3">
        <v>0</v>
      </c>
      <c r="G311" s="3">
        <v>124787.1302</v>
      </c>
      <c r="H311" s="3">
        <v>10387052.035700001</v>
      </c>
      <c r="I311" s="3">
        <v>2471257.9668000001</v>
      </c>
      <c r="J311" s="3">
        <v>1888554.9155999999</v>
      </c>
      <c r="K311" s="3">
        <v>29442998.777399998</v>
      </c>
      <c r="L311" s="4">
        <f t="shared" si="30"/>
        <v>130186123.45389999</v>
      </c>
      <c r="M311" s="7"/>
      <c r="N311" s="156"/>
      <c r="O311" s="148"/>
      <c r="P311" s="8">
        <v>4</v>
      </c>
      <c r="Q311" s="3" t="s">
        <v>696</v>
      </c>
      <c r="R311" s="3">
        <v>107939446.3307</v>
      </c>
      <c r="S311" s="3">
        <v>0</v>
      </c>
      <c r="T311" s="3">
        <v>156855.97709999999</v>
      </c>
      <c r="U311" s="3">
        <v>13056404.081900001</v>
      </c>
      <c r="V311" s="3">
        <v>3106342.6364000002</v>
      </c>
      <c r="W311" s="3">
        <v>2373891.6513</v>
      </c>
      <c r="X311" s="3">
        <v>40189459.553599998</v>
      </c>
      <c r="Y311" s="121">
        <f t="shared" si="31"/>
        <v>166822400.23100001</v>
      </c>
    </row>
    <row r="312" spans="1:25" ht="25" customHeight="1" x14ac:dyDescent="0.25">
      <c r="A312" s="151"/>
      <c r="B312" s="148"/>
      <c r="C312" s="1">
        <v>4</v>
      </c>
      <c r="D312" s="3" t="s">
        <v>344</v>
      </c>
      <c r="E312" s="3">
        <v>91330935.378800005</v>
      </c>
      <c r="F312" s="3">
        <v>0</v>
      </c>
      <c r="G312" s="3">
        <v>132720.73920000001</v>
      </c>
      <c r="H312" s="3">
        <v>11047431.1109</v>
      </c>
      <c r="I312" s="3">
        <v>2628373.4838</v>
      </c>
      <c r="J312" s="3">
        <v>2008623.8382999999</v>
      </c>
      <c r="K312" s="3">
        <v>31743974.230500001</v>
      </c>
      <c r="L312" s="4">
        <f t="shared" si="30"/>
        <v>138892058.78150001</v>
      </c>
      <c r="M312" s="7"/>
      <c r="N312" s="156"/>
      <c r="O312" s="148"/>
      <c r="P312" s="8">
        <v>5</v>
      </c>
      <c r="Q312" s="3" t="s">
        <v>697</v>
      </c>
      <c r="R312" s="3">
        <v>100194810.6673</v>
      </c>
      <c r="S312" s="3">
        <v>0</v>
      </c>
      <c r="T312" s="3">
        <v>145601.58919999999</v>
      </c>
      <c r="U312" s="3">
        <v>12119609.461200001</v>
      </c>
      <c r="V312" s="3">
        <v>2883463.1165999998</v>
      </c>
      <c r="W312" s="3">
        <v>2203565.3566000001</v>
      </c>
      <c r="X312" s="3">
        <v>40792949.480400003</v>
      </c>
      <c r="Y312" s="121">
        <f t="shared" si="31"/>
        <v>158339999.67130002</v>
      </c>
    </row>
    <row r="313" spans="1:25" ht="25" customHeight="1" x14ac:dyDescent="0.25">
      <c r="A313" s="151"/>
      <c r="B313" s="148"/>
      <c r="C313" s="1">
        <v>5</v>
      </c>
      <c r="D313" s="3" t="s">
        <v>345</v>
      </c>
      <c r="E313" s="3">
        <v>97934738.237599999</v>
      </c>
      <c r="F313" s="3">
        <v>0</v>
      </c>
      <c r="G313" s="3">
        <v>142317.28599999999</v>
      </c>
      <c r="H313" s="3">
        <v>11846230.0814</v>
      </c>
      <c r="I313" s="3">
        <v>2818421.4696999998</v>
      </c>
      <c r="J313" s="3">
        <v>2153860.0148</v>
      </c>
      <c r="K313" s="3">
        <v>31266877.969999999</v>
      </c>
      <c r="L313" s="4">
        <f t="shared" si="30"/>
        <v>146162445.05949998</v>
      </c>
      <c r="M313" s="7"/>
      <c r="N313" s="156"/>
      <c r="O313" s="148"/>
      <c r="P313" s="8">
        <v>6</v>
      </c>
      <c r="Q313" s="3" t="s">
        <v>698</v>
      </c>
      <c r="R313" s="3">
        <v>100178068.28210001</v>
      </c>
      <c r="S313" s="3">
        <v>0</v>
      </c>
      <c r="T313" s="3">
        <v>145577.25940000001</v>
      </c>
      <c r="U313" s="3">
        <v>12117584.2947</v>
      </c>
      <c r="V313" s="3">
        <v>2882981.2947</v>
      </c>
      <c r="W313" s="3">
        <v>2203197.1444999999</v>
      </c>
      <c r="X313" s="3">
        <v>40478160.212700002</v>
      </c>
      <c r="Y313" s="121">
        <f t="shared" si="31"/>
        <v>158005568.48809999</v>
      </c>
    </row>
    <row r="314" spans="1:25" ht="25" customHeight="1" x14ac:dyDescent="0.25">
      <c r="A314" s="151"/>
      <c r="B314" s="148"/>
      <c r="C314" s="1">
        <v>6</v>
      </c>
      <c r="D314" s="3" t="s">
        <v>346</v>
      </c>
      <c r="E314" s="3">
        <v>98262670.086600006</v>
      </c>
      <c r="F314" s="3">
        <v>0</v>
      </c>
      <c r="G314" s="3">
        <v>142793.8316</v>
      </c>
      <c r="H314" s="3">
        <v>11885896.865599999</v>
      </c>
      <c r="I314" s="3">
        <v>2827858.8785999999</v>
      </c>
      <c r="J314" s="3">
        <v>2161072.1573999999</v>
      </c>
      <c r="K314" s="3">
        <v>31364660.465100002</v>
      </c>
      <c r="L314" s="4">
        <f t="shared" si="30"/>
        <v>146644952.28490001</v>
      </c>
      <c r="M314" s="7"/>
      <c r="N314" s="156"/>
      <c r="O314" s="148"/>
      <c r="P314" s="8">
        <v>7</v>
      </c>
      <c r="Q314" s="3" t="s">
        <v>699</v>
      </c>
      <c r="R314" s="3">
        <v>108570103.18700001</v>
      </c>
      <c r="S314" s="3">
        <v>0</v>
      </c>
      <c r="T314" s="3">
        <v>157772.4381</v>
      </c>
      <c r="U314" s="3">
        <v>13132688.6195</v>
      </c>
      <c r="V314" s="3">
        <v>3124492.0373</v>
      </c>
      <c r="W314" s="3">
        <v>2387761.5671999999</v>
      </c>
      <c r="X314" s="3">
        <v>42762739.008400001</v>
      </c>
      <c r="Y314" s="121">
        <f t="shared" si="31"/>
        <v>170135556.85750002</v>
      </c>
    </row>
    <row r="315" spans="1:25" ht="25" customHeight="1" x14ac:dyDescent="0.25">
      <c r="A315" s="151"/>
      <c r="B315" s="148"/>
      <c r="C315" s="1">
        <v>7</v>
      </c>
      <c r="D315" s="3" t="s">
        <v>347</v>
      </c>
      <c r="E315" s="3">
        <v>87950272.3072</v>
      </c>
      <c r="F315" s="3">
        <v>0</v>
      </c>
      <c r="G315" s="3">
        <v>127808.01059999999</v>
      </c>
      <c r="H315" s="3">
        <v>10638504.581900001</v>
      </c>
      <c r="I315" s="3">
        <v>2531082.8435</v>
      </c>
      <c r="J315" s="3">
        <v>1934273.5603</v>
      </c>
      <c r="K315" s="3">
        <v>28766752.832600001</v>
      </c>
      <c r="L315" s="4">
        <f t="shared" si="30"/>
        <v>131948694.13609999</v>
      </c>
      <c r="M315" s="7"/>
      <c r="N315" s="156"/>
      <c r="O315" s="148"/>
      <c r="P315" s="8">
        <v>8</v>
      </c>
      <c r="Q315" s="3" t="s">
        <v>700</v>
      </c>
      <c r="R315" s="3">
        <v>105183892.72220001</v>
      </c>
      <c r="S315" s="3">
        <v>0</v>
      </c>
      <c r="T315" s="3">
        <v>152851.64809999999</v>
      </c>
      <c r="U315" s="3">
        <v>12723091.0754</v>
      </c>
      <c r="V315" s="3">
        <v>3027041.7510000002</v>
      </c>
      <c r="W315" s="3">
        <v>2313289.2864000001</v>
      </c>
      <c r="X315" s="3">
        <v>38853497.087700002</v>
      </c>
      <c r="Y315" s="121">
        <f t="shared" si="31"/>
        <v>162253663.57080001</v>
      </c>
    </row>
    <row r="316" spans="1:25" ht="25" customHeight="1" x14ac:dyDescent="0.25">
      <c r="A316" s="151"/>
      <c r="B316" s="148"/>
      <c r="C316" s="1">
        <v>8</v>
      </c>
      <c r="D316" s="3" t="s">
        <v>348</v>
      </c>
      <c r="E316" s="3">
        <v>93157553.713</v>
      </c>
      <c r="F316" s="3">
        <v>0</v>
      </c>
      <c r="G316" s="3">
        <v>135375.15349999999</v>
      </c>
      <c r="H316" s="3">
        <v>11268379.687899999</v>
      </c>
      <c r="I316" s="3">
        <v>2680940.9427</v>
      </c>
      <c r="J316" s="3">
        <v>2048796.3069</v>
      </c>
      <c r="K316" s="3">
        <v>30663454.426399998</v>
      </c>
      <c r="L316" s="4">
        <f t="shared" si="30"/>
        <v>139954500.2304</v>
      </c>
      <c r="M316" s="7"/>
      <c r="N316" s="156"/>
      <c r="O316" s="148"/>
      <c r="P316" s="8">
        <v>9</v>
      </c>
      <c r="Q316" s="3" t="s">
        <v>701</v>
      </c>
      <c r="R316" s="3">
        <v>100327207.4293</v>
      </c>
      <c r="S316" s="3">
        <v>0</v>
      </c>
      <c r="T316" s="3">
        <v>145793.98620000001</v>
      </c>
      <c r="U316" s="3">
        <v>12135624.233200001</v>
      </c>
      <c r="V316" s="3">
        <v>2887273.3056999999</v>
      </c>
      <c r="W316" s="3">
        <v>2206477.1332999999</v>
      </c>
      <c r="X316" s="3">
        <v>39584841.111900002</v>
      </c>
      <c r="Y316" s="121">
        <f t="shared" si="31"/>
        <v>157287217.19960001</v>
      </c>
    </row>
    <row r="317" spans="1:25" ht="25" customHeight="1" x14ac:dyDescent="0.25">
      <c r="A317" s="151"/>
      <c r="B317" s="148"/>
      <c r="C317" s="1">
        <v>9</v>
      </c>
      <c r="D317" s="3" t="s">
        <v>349</v>
      </c>
      <c r="E317" s="3">
        <v>104809782.2579</v>
      </c>
      <c r="F317" s="3">
        <v>0</v>
      </c>
      <c r="G317" s="3">
        <v>152307.9964</v>
      </c>
      <c r="H317" s="3">
        <v>12677838.505000001</v>
      </c>
      <c r="I317" s="3">
        <v>3016275.3878000001</v>
      </c>
      <c r="J317" s="3">
        <v>2305061.5463999999</v>
      </c>
      <c r="K317" s="3">
        <v>33944113.560099997</v>
      </c>
      <c r="L317" s="4">
        <f t="shared" si="30"/>
        <v>156905379.25359997</v>
      </c>
      <c r="M317" s="7"/>
      <c r="N317" s="156"/>
      <c r="O317" s="148"/>
      <c r="P317" s="8">
        <v>10</v>
      </c>
      <c r="Q317" s="3" t="s">
        <v>702</v>
      </c>
      <c r="R317" s="3">
        <v>117649798.06110001</v>
      </c>
      <c r="S317" s="3">
        <v>0</v>
      </c>
      <c r="T317" s="3">
        <v>170966.91390000001</v>
      </c>
      <c r="U317" s="3">
        <v>14230972.6042</v>
      </c>
      <c r="V317" s="3">
        <v>3385792.6486</v>
      </c>
      <c r="W317" s="3">
        <v>2587449.5644</v>
      </c>
      <c r="X317" s="3">
        <v>42741562.758699998</v>
      </c>
      <c r="Y317" s="121">
        <f t="shared" si="31"/>
        <v>180766542.55089998</v>
      </c>
    </row>
    <row r="318" spans="1:25" ht="25" customHeight="1" x14ac:dyDescent="0.25">
      <c r="A318" s="151"/>
      <c r="B318" s="148"/>
      <c r="C318" s="1">
        <v>10</v>
      </c>
      <c r="D318" s="3" t="s">
        <v>350</v>
      </c>
      <c r="E318" s="3">
        <v>92637178.751000002</v>
      </c>
      <c r="F318" s="3">
        <v>0</v>
      </c>
      <c r="G318" s="3">
        <v>134618.95240000001</v>
      </c>
      <c r="H318" s="3">
        <v>11205434.898</v>
      </c>
      <c r="I318" s="3">
        <v>2665965.2968000001</v>
      </c>
      <c r="J318" s="3">
        <v>2037351.7996</v>
      </c>
      <c r="K318" s="3">
        <v>31669293.098900001</v>
      </c>
      <c r="L318" s="4">
        <f t="shared" si="30"/>
        <v>140349842.7967</v>
      </c>
      <c r="M318" s="7"/>
      <c r="N318" s="156"/>
      <c r="O318" s="148"/>
      <c r="P318" s="8">
        <v>11</v>
      </c>
      <c r="Q318" s="3" t="s">
        <v>703</v>
      </c>
      <c r="R318" s="3">
        <v>104778944.4245</v>
      </c>
      <c r="S318" s="3">
        <v>0</v>
      </c>
      <c r="T318" s="3">
        <v>152263.1833</v>
      </c>
      <c r="U318" s="3">
        <v>12674108.3467</v>
      </c>
      <c r="V318" s="3">
        <v>3015387.9191000001</v>
      </c>
      <c r="W318" s="3">
        <v>2304383.3358</v>
      </c>
      <c r="X318" s="3">
        <v>41372342.295500003</v>
      </c>
      <c r="Y318" s="121">
        <f t="shared" si="31"/>
        <v>164297429.50490001</v>
      </c>
    </row>
    <row r="319" spans="1:25" ht="25" customHeight="1" x14ac:dyDescent="0.25">
      <c r="A319" s="151"/>
      <c r="B319" s="148"/>
      <c r="C319" s="1">
        <v>11</v>
      </c>
      <c r="D319" s="3" t="s">
        <v>351</v>
      </c>
      <c r="E319" s="3">
        <v>114264072.0531</v>
      </c>
      <c r="F319" s="3">
        <v>0</v>
      </c>
      <c r="G319" s="3">
        <v>166046.8279</v>
      </c>
      <c r="H319" s="3">
        <v>13821433.6601</v>
      </c>
      <c r="I319" s="3">
        <v>3288356.3043</v>
      </c>
      <c r="J319" s="3">
        <v>2512987.9382000002</v>
      </c>
      <c r="K319" s="3">
        <v>36521044.092500001</v>
      </c>
      <c r="L319" s="4">
        <f t="shared" si="30"/>
        <v>170573940.8761</v>
      </c>
      <c r="M319" s="7"/>
      <c r="N319" s="156"/>
      <c r="O319" s="148"/>
      <c r="P319" s="8">
        <v>12</v>
      </c>
      <c r="Q319" s="3" t="s">
        <v>704</v>
      </c>
      <c r="R319" s="3">
        <v>100282438.23909999</v>
      </c>
      <c r="S319" s="3">
        <v>0</v>
      </c>
      <c r="T319" s="3">
        <v>145728.9283</v>
      </c>
      <c r="U319" s="3">
        <v>12130208.9318</v>
      </c>
      <c r="V319" s="3">
        <v>2885984.9125999999</v>
      </c>
      <c r="W319" s="3">
        <v>2205492.5329999998</v>
      </c>
      <c r="X319" s="3">
        <v>38776625.309500001</v>
      </c>
      <c r="Y319" s="121">
        <f t="shared" si="31"/>
        <v>156426478.85429999</v>
      </c>
    </row>
    <row r="320" spans="1:25" ht="25" customHeight="1" x14ac:dyDescent="0.25">
      <c r="A320" s="151"/>
      <c r="B320" s="148"/>
      <c r="C320" s="1">
        <v>12</v>
      </c>
      <c r="D320" s="3" t="s">
        <v>352</v>
      </c>
      <c r="E320" s="3">
        <v>97043948.826399997</v>
      </c>
      <c r="F320" s="3">
        <v>0</v>
      </c>
      <c r="G320" s="3">
        <v>141022.80429999999</v>
      </c>
      <c r="H320" s="3">
        <v>11738479.7926</v>
      </c>
      <c r="I320" s="3">
        <v>2792785.8265999998</v>
      </c>
      <c r="J320" s="3">
        <v>2134269.0532</v>
      </c>
      <c r="K320" s="3">
        <v>31368178.7762</v>
      </c>
      <c r="L320" s="4">
        <f t="shared" si="30"/>
        <v>145218685.07930002</v>
      </c>
      <c r="M320" s="7"/>
      <c r="N320" s="156"/>
      <c r="O320" s="148"/>
      <c r="P320" s="8">
        <v>13</v>
      </c>
      <c r="Q320" s="3" t="s">
        <v>705</v>
      </c>
      <c r="R320" s="3">
        <v>119052684.6609</v>
      </c>
      <c r="S320" s="3">
        <v>0</v>
      </c>
      <c r="T320" s="3">
        <v>173005.56760000001</v>
      </c>
      <c r="U320" s="3">
        <v>14400666.399599999</v>
      </c>
      <c r="V320" s="3">
        <v>3426165.7152</v>
      </c>
      <c r="W320" s="3">
        <v>2618302.9818000002</v>
      </c>
      <c r="X320" s="3">
        <v>45713075.199000001</v>
      </c>
      <c r="Y320" s="121">
        <f t="shared" si="31"/>
        <v>185383900.52409998</v>
      </c>
    </row>
    <row r="321" spans="1:25" ht="25" customHeight="1" x14ac:dyDescent="0.25">
      <c r="A321" s="151"/>
      <c r="B321" s="148"/>
      <c r="C321" s="1">
        <v>13</v>
      </c>
      <c r="D321" s="3" t="s">
        <v>353</v>
      </c>
      <c r="E321" s="3">
        <v>87666990.762500003</v>
      </c>
      <c r="F321" s="3">
        <v>0</v>
      </c>
      <c r="G321" s="3">
        <v>127396.3501</v>
      </c>
      <c r="H321" s="3">
        <v>10604238.718599999</v>
      </c>
      <c r="I321" s="3">
        <v>2522930.4065</v>
      </c>
      <c r="J321" s="3">
        <v>1928043.4034</v>
      </c>
      <c r="K321" s="3">
        <v>30384246.568999998</v>
      </c>
      <c r="L321" s="4">
        <f t="shared" si="30"/>
        <v>133233846.2101</v>
      </c>
      <c r="M321" s="7"/>
      <c r="N321" s="156"/>
      <c r="O321" s="148"/>
      <c r="P321" s="8">
        <v>14</v>
      </c>
      <c r="Q321" s="3" t="s">
        <v>706</v>
      </c>
      <c r="R321" s="3">
        <v>145792924.5645</v>
      </c>
      <c r="S321" s="3">
        <v>0</v>
      </c>
      <c r="T321" s="3">
        <v>211864.08129999999</v>
      </c>
      <c r="U321" s="3">
        <v>17635177.8715</v>
      </c>
      <c r="V321" s="3">
        <v>4195711.5127999997</v>
      </c>
      <c r="W321" s="3">
        <v>3206395.9766000002</v>
      </c>
      <c r="X321" s="3">
        <v>57036195.185900003</v>
      </c>
      <c r="Y321" s="121">
        <f t="shared" si="31"/>
        <v>228078269.19260001</v>
      </c>
    </row>
    <row r="322" spans="1:25" ht="25" customHeight="1" x14ac:dyDescent="0.25">
      <c r="A322" s="151"/>
      <c r="B322" s="148"/>
      <c r="C322" s="1">
        <v>14</v>
      </c>
      <c r="D322" s="3" t="s">
        <v>354</v>
      </c>
      <c r="E322" s="3">
        <v>85314261.417400002</v>
      </c>
      <c r="F322" s="3">
        <v>0</v>
      </c>
      <c r="G322" s="3">
        <v>123977.3993</v>
      </c>
      <c r="H322" s="3">
        <v>10319651.5165</v>
      </c>
      <c r="I322" s="3">
        <v>2455222.2264</v>
      </c>
      <c r="J322" s="3">
        <v>1876300.2757000001</v>
      </c>
      <c r="K322" s="3">
        <v>29279762.419500001</v>
      </c>
      <c r="L322" s="4">
        <f t="shared" si="30"/>
        <v>129369175.25479999</v>
      </c>
      <c r="M322" s="7"/>
      <c r="N322" s="156"/>
      <c r="O322" s="148"/>
      <c r="P322" s="8">
        <v>15</v>
      </c>
      <c r="Q322" s="3" t="s">
        <v>707</v>
      </c>
      <c r="R322" s="3">
        <v>117704938.5255</v>
      </c>
      <c r="S322" s="3">
        <v>0</v>
      </c>
      <c r="T322" s="3">
        <v>171047.04319999999</v>
      </c>
      <c r="U322" s="3">
        <v>14237642.419600001</v>
      </c>
      <c r="V322" s="3">
        <v>3387379.5122000002</v>
      </c>
      <c r="W322" s="3">
        <v>2588662.2581000002</v>
      </c>
      <c r="X322" s="3">
        <v>44967657.930500001</v>
      </c>
      <c r="Y322" s="121">
        <f t="shared" si="31"/>
        <v>183057327.6891</v>
      </c>
    </row>
    <row r="323" spans="1:25" ht="25" customHeight="1" x14ac:dyDescent="0.25">
      <c r="A323" s="151"/>
      <c r="B323" s="148"/>
      <c r="C323" s="1">
        <v>15</v>
      </c>
      <c r="D323" s="3" t="s">
        <v>355</v>
      </c>
      <c r="E323" s="3">
        <v>76001483.246399999</v>
      </c>
      <c r="F323" s="3">
        <v>0</v>
      </c>
      <c r="G323" s="3">
        <v>110444.21030000001</v>
      </c>
      <c r="H323" s="3">
        <v>9193173.6711999997</v>
      </c>
      <c r="I323" s="3">
        <v>2187213.8117</v>
      </c>
      <c r="J323" s="3">
        <v>1671486.122</v>
      </c>
      <c r="K323" s="3">
        <v>26072124.8367</v>
      </c>
      <c r="L323" s="4">
        <f t="shared" si="30"/>
        <v>115235925.89829999</v>
      </c>
      <c r="M323" s="7"/>
      <c r="N323" s="156"/>
      <c r="O323" s="148"/>
      <c r="P323" s="8">
        <v>16</v>
      </c>
      <c r="Q323" s="3" t="s">
        <v>708</v>
      </c>
      <c r="R323" s="3">
        <v>118774603.4003</v>
      </c>
      <c r="S323" s="3">
        <v>0</v>
      </c>
      <c r="T323" s="3">
        <v>172601.46410000001</v>
      </c>
      <c r="U323" s="3">
        <v>14367029.564999999</v>
      </c>
      <c r="V323" s="3">
        <v>3418162.9349000002</v>
      </c>
      <c r="W323" s="3">
        <v>2612187.1935999999</v>
      </c>
      <c r="X323" s="3">
        <v>45035501.589599997</v>
      </c>
      <c r="Y323" s="121">
        <f t="shared" si="31"/>
        <v>184380086.14749998</v>
      </c>
    </row>
    <row r="324" spans="1:25" ht="25" customHeight="1" x14ac:dyDescent="0.25">
      <c r="A324" s="151"/>
      <c r="B324" s="148"/>
      <c r="C324" s="1">
        <v>16</v>
      </c>
      <c r="D324" s="3" t="s">
        <v>356</v>
      </c>
      <c r="E324" s="3">
        <v>82384615.225099996</v>
      </c>
      <c r="F324" s="3">
        <v>0</v>
      </c>
      <c r="G324" s="3">
        <v>119720.0816</v>
      </c>
      <c r="H324" s="3">
        <v>9965280.1925000008</v>
      </c>
      <c r="I324" s="3">
        <v>2370911.2058000001</v>
      </c>
      <c r="J324" s="3">
        <v>1811869.1259000001</v>
      </c>
      <c r="K324" s="3">
        <v>28592164.942600001</v>
      </c>
      <c r="L324" s="4">
        <f t="shared" si="30"/>
        <v>125244560.77349998</v>
      </c>
      <c r="M324" s="7"/>
      <c r="N324" s="156"/>
      <c r="O324" s="148"/>
      <c r="P324" s="8">
        <v>17</v>
      </c>
      <c r="Q324" s="3" t="s">
        <v>709</v>
      </c>
      <c r="R324" s="3">
        <v>81603457.928100005</v>
      </c>
      <c r="S324" s="3">
        <v>0</v>
      </c>
      <c r="T324" s="3">
        <v>118584.9155</v>
      </c>
      <c r="U324" s="3">
        <v>9870791.0537999999</v>
      </c>
      <c r="V324" s="3">
        <v>2348430.6179</v>
      </c>
      <c r="W324" s="3">
        <v>1794689.2825</v>
      </c>
      <c r="X324" s="3">
        <v>31139699.596900001</v>
      </c>
      <c r="Y324" s="121">
        <f t="shared" si="31"/>
        <v>126875653.39470001</v>
      </c>
    </row>
    <row r="325" spans="1:25" ht="25" customHeight="1" x14ac:dyDescent="0.25">
      <c r="A325" s="151"/>
      <c r="B325" s="148"/>
      <c r="C325" s="1">
        <v>17</v>
      </c>
      <c r="D325" s="3" t="s">
        <v>357</v>
      </c>
      <c r="E325" s="3">
        <v>96716583.114899993</v>
      </c>
      <c r="F325" s="3">
        <v>0</v>
      </c>
      <c r="G325" s="3">
        <v>140547.0814</v>
      </c>
      <c r="H325" s="3">
        <v>11698881.488600001</v>
      </c>
      <c r="I325" s="3">
        <v>2783364.7104000002</v>
      </c>
      <c r="J325" s="3">
        <v>2127069.3615999999</v>
      </c>
      <c r="K325" s="3">
        <v>30244709.023499999</v>
      </c>
      <c r="L325" s="4">
        <f t="shared" si="30"/>
        <v>143711154.78040001</v>
      </c>
      <c r="M325" s="7"/>
      <c r="N325" s="156"/>
      <c r="O325" s="148"/>
      <c r="P325" s="8">
        <v>18</v>
      </c>
      <c r="Q325" s="3" t="s">
        <v>710</v>
      </c>
      <c r="R325" s="3">
        <v>100413403.5457</v>
      </c>
      <c r="S325" s="3">
        <v>0</v>
      </c>
      <c r="T325" s="3">
        <v>145919.2451</v>
      </c>
      <c r="U325" s="3">
        <v>12146050.554300001</v>
      </c>
      <c r="V325" s="3">
        <v>2889753.9065</v>
      </c>
      <c r="W325" s="3">
        <v>2208372.8280000002</v>
      </c>
      <c r="X325" s="3">
        <v>40920803.577799998</v>
      </c>
      <c r="Y325" s="121">
        <f t="shared" si="31"/>
        <v>158724303.65739998</v>
      </c>
    </row>
    <row r="326" spans="1:25" ht="25" customHeight="1" x14ac:dyDescent="0.25">
      <c r="A326" s="151"/>
      <c r="B326" s="148"/>
      <c r="C326" s="1">
        <v>18</v>
      </c>
      <c r="D326" s="3" t="s">
        <v>358</v>
      </c>
      <c r="E326" s="3">
        <v>104684320.5184</v>
      </c>
      <c r="F326" s="3">
        <v>0</v>
      </c>
      <c r="G326" s="3">
        <v>152125.67730000001</v>
      </c>
      <c r="H326" s="3">
        <v>12662662.5964</v>
      </c>
      <c r="I326" s="3">
        <v>3012664.7787000001</v>
      </c>
      <c r="J326" s="3">
        <v>2302302.2903</v>
      </c>
      <c r="K326" s="3">
        <v>32868838.030999999</v>
      </c>
      <c r="L326" s="4">
        <f t="shared" si="30"/>
        <v>155682913.89210001</v>
      </c>
      <c r="M326" s="7"/>
      <c r="N326" s="156"/>
      <c r="O326" s="148"/>
      <c r="P326" s="8">
        <v>19</v>
      </c>
      <c r="Q326" s="3" t="s">
        <v>711</v>
      </c>
      <c r="R326" s="3">
        <v>79587522.840499997</v>
      </c>
      <c r="S326" s="3">
        <v>0</v>
      </c>
      <c r="T326" s="3">
        <v>115655.389</v>
      </c>
      <c r="U326" s="3">
        <v>9626942.6369000003</v>
      </c>
      <c r="V326" s="3">
        <v>2290414.8939999999</v>
      </c>
      <c r="W326" s="3">
        <v>1750353.2067</v>
      </c>
      <c r="X326" s="3">
        <v>32844620.0447</v>
      </c>
      <c r="Y326" s="121">
        <f t="shared" si="31"/>
        <v>126215509.01179999</v>
      </c>
    </row>
    <row r="327" spans="1:25" ht="25" customHeight="1" x14ac:dyDescent="0.25">
      <c r="A327" s="151"/>
      <c r="B327" s="148"/>
      <c r="C327" s="1">
        <v>19</v>
      </c>
      <c r="D327" s="3" t="s">
        <v>359</v>
      </c>
      <c r="E327" s="3">
        <v>91718782.983199999</v>
      </c>
      <c r="F327" s="3">
        <v>0</v>
      </c>
      <c r="G327" s="3">
        <v>133284.3535</v>
      </c>
      <c r="H327" s="3">
        <v>11094345.331900001</v>
      </c>
      <c r="I327" s="3">
        <v>2639535.1822000002</v>
      </c>
      <c r="J327" s="3">
        <v>2017153.6967</v>
      </c>
      <c r="K327" s="3">
        <v>29529695.273400001</v>
      </c>
      <c r="L327" s="4">
        <f t="shared" si="30"/>
        <v>137132796.82089999</v>
      </c>
      <c r="M327" s="7"/>
      <c r="N327" s="156"/>
      <c r="O327" s="148"/>
      <c r="P327" s="8">
        <v>20</v>
      </c>
      <c r="Q327" s="3" t="s">
        <v>712</v>
      </c>
      <c r="R327" s="3">
        <v>86087387.986599997</v>
      </c>
      <c r="S327" s="3">
        <v>0</v>
      </c>
      <c r="T327" s="3">
        <v>125100.89509999999</v>
      </c>
      <c r="U327" s="3">
        <v>10413169.254799999</v>
      </c>
      <c r="V327" s="3">
        <v>2477471.7015</v>
      </c>
      <c r="W327" s="3">
        <v>1893303.5009000001</v>
      </c>
      <c r="X327" s="3">
        <v>36239790.2469</v>
      </c>
      <c r="Y327" s="121">
        <f t="shared" si="31"/>
        <v>137236223.58579999</v>
      </c>
    </row>
    <row r="328" spans="1:25" ht="25" customHeight="1" x14ac:dyDescent="0.25">
      <c r="A328" s="151"/>
      <c r="B328" s="148"/>
      <c r="C328" s="1">
        <v>20</v>
      </c>
      <c r="D328" s="3" t="s">
        <v>360</v>
      </c>
      <c r="E328" s="3">
        <v>81482531.642199993</v>
      </c>
      <c r="F328" s="3">
        <v>0</v>
      </c>
      <c r="G328" s="3">
        <v>118409.18730000001</v>
      </c>
      <c r="H328" s="3">
        <v>9856163.7556999996</v>
      </c>
      <c r="I328" s="3">
        <v>2344950.5326</v>
      </c>
      <c r="J328" s="3">
        <v>1792029.7738000001</v>
      </c>
      <c r="K328" s="3">
        <v>27339712.5777</v>
      </c>
      <c r="L328" s="4">
        <f t="shared" si="30"/>
        <v>122933797.46929999</v>
      </c>
      <c r="M328" s="7"/>
      <c r="N328" s="156"/>
      <c r="O328" s="148"/>
      <c r="P328" s="8">
        <v>21</v>
      </c>
      <c r="Q328" s="3" t="s">
        <v>713</v>
      </c>
      <c r="R328" s="3">
        <v>88912602.858999997</v>
      </c>
      <c r="S328" s="3">
        <v>0</v>
      </c>
      <c r="T328" s="3">
        <v>129206.45480000001</v>
      </c>
      <c r="U328" s="3">
        <v>10754908.519200001</v>
      </c>
      <c r="V328" s="3">
        <v>2558777.3382000001</v>
      </c>
      <c r="W328" s="3">
        <v>1955437.9125999999</v>
      </c>
      <c r="X328" s="3">
        <v>34326360.079599999</v>
      </c>
      <c r="Y328" s="121">
        <f t="shared" si="31"/>
        <v>138637293.16339999</v>
      </c>
    </row>
    <row r="329" spans="1:25" ht="25" customHeight="1" x14ac:dyDescent="0.25">
      <c r="A329" s="151"/>
      <c r="B329" s="148"/>
      <c r="C329" s="1">
        <v>21</v>
      </c>
      <c r="D329" s="3" t="s">
        <v>361</v>
      </c>
      <c r="E329" s="3">
        <v>89619588.137099996</v>
      </c>
      <c r="F329" s="3">
        <v>0</v>
      </c>
      <c r="G329" s="3">
        <v>130233.8352</v>
      </c>
      <c r="H329" s="3">
        <v>10840425.777100001</v>
      </c>
      <c r="I329" s="3">
        <v>2579123.3616999998</v>
      </c>
      <c r="J329" s="3">
        <v>1970986.5049000001</v>
      </c>
      <c r="K329" s="3">
        <v>30225391.504099999</v>
      </c>
      <c r="L329" s="4">
        <f t="shared" ref="L329:L392" si="37">E329+F329+G329+H329+I329+J329+K329</f>
        <v>135365749.12009999</v>
      </c>
      <c r="M329" s="7"/>
      <c r="N329" s="156"/>
      <c r="O329" s="148"/>
      <c r="P329" s="8">
        <v>22</v>
      </c>
      <c r="Q329" s="3" t="s">
        <v>714</v>
      </c>
      <c r="R329" s="3">
        <v>165122248.01890001</v>
      </c>
      <c r="S329" s="3">
        <v>0</v>
      </c>
      <c r="T329" s="3">
        <v>239953.1629</v>
      </c>
      <c r="U329" s="3">
        <v>19973261.5493</v>
      </c>
      <c r="V329" s="3">
        <v>4751981.7516000001</v>
      </c>
      <c r="W329" s="3">
        <v>3631502.0998999998</v>
      </c>
      <c r="X329" s="3">
        <v>62102961.455399998</v>
      </c>
      <c r="Y329" s="121">
        <f t="shared" ref="Y329:Y392" si="38">R329+S329+T329+U329+V329+W329+X329</f>
        <v>255821908.03800002</v>
      </c>
    </row>
    <row r="330" spans="1:25" ht="25" customHeight="1" x14ac:dyDescent="0.25">
      <c r="A330" s="151"/>
      <c r="B330" s="148"/>
      <c r="C330" s="1">
        <v>22</v>
      </c>
      <c r="D330" s="3" t="s">
        <v>362</v>
      </c>
      <c r="E330" s="3">
        <v>87180421.825599998</v>
      </c>
      <c r="F330" s="3">
        <v>0</v>
      </c>
      <c r="G330" s="3">
        <v>126689.2755</v>
      </c>
      <c r="H330" s="3">
        <v>10545383.1206</v>
      </c>
      <c r="I330" s="3">
        <v>2508927.6494999998</v>
      </c>
      <c r="J330" s="3">
        <v>1917342.3855999999</v>
      </c>
      <c r="K330" s="3">
        <v>28717562.8605</v>
      </c>
      <c r="L330" s="4">
        <f t="shared" si="37"/>
        <v>130996327.1173</v>
      </c>
      <c r="M330" s="7"/>
      <c r="N330" s="157"/>
      <c r="O330" s="149"/>
      <c r="P330" s="8">
        <v>23</v>
      </c>
      <c r="Q330" s="3" t="s">
        <v>715</v>
      </c>
      <c r="R330" s="3">
        <v>97733576.494599998</v>
      </c>
      <c r="S330" s="3">
        <v>0</v>
      </c>
      <c r="T330" s="3">
        <v>142024.9608</v>
      </c>
      <c r="U330" s="3">
        <v>11821897.4662</v>
      </c>
      <c r="V330" s="3">
        <v>2812632.3229999999</v>
      </c>
      <c r="W330" s="3">
        <v>2149435.9029999999</v>
      </c>
      <c r="X330" s="3">
        <v>34001746.094099998</v>
      </c>
      <c r="Y330" s="121">
        <f t="shared" si="38"/>
        <v>148661313.24169999</v>
      </c>
    </row>
    <row r="331" spans="1:25" ht="25" customHeight="1" x14ac:dyDescent="0.3">
      <c r="A331" s="151"/>
      <c r="B331" s="148"/>
      <c r="C331" s="1">
        <v>23</v>
      </c>
      <c r="D331" s="3" t="s">
        <v>363</v>
      </c>
      <c r="E331" s="3">
        <v>84325965.4366</v>
      </c>
      <c r="F331" s="3">
        <v>0</v>
      </c>
      <c r="G331" s="3">
        <v>122541.2224</v>
      </c>
      <c r="H331" s="3">
        <v>10200106.7892</v>
      </c>
      <c r="I331" s="3">
        <v>2426780.4838</v>
      </c>
      <c r="J331" s="3">
        <v>1854564.8707999999</v>
      </c>
      <c r="K331" s="3">
        <v>28174481.671300001</v>
      </c>
      <c r="L331" s="4">
        <f t="shared" si="37"/>
        <v>127104440.47409999</v>
      </c>
      <c r="M331" s="7"/>
      <c r="N331" s="14"/>
      <c r="O331" s="152" t="s">
        <v>842</v>
      </c>
      <c r="P331" s="153"/>
      <c r="Q331" s="154"/>
      <c r="R331" s="10">
        <f>SUM(R308:R330)</f>
        <v>2444622902.1353002</v>
      </c>
      <c r="S331" s="10">
        <f t="shared" ref="S331:X331" si="39">SUM(S308:S330)</f>
        <v>0</v>
      </c>
      <c r="T331" s="10">
        <f t="shared" si="39"/>
        <v>3552489.1680000001</v>
      </c>
      <c r="U331" s="10">
        <f t="shared" si="39"/>
        <v>295702688.15710002</v>
      </c>
      <c r="V331" s="10">
        <f t="shared" si="39"/>
        <v>70352745.07100001</v>
      </c>
      <c r="W331" s="10">
        <f t="shared" si="39"/>
        <v>53764125.119499996</v>
      </c>
      <c r="X331" s="10">
        <f t="shared" si="39"/>
        <v>946409613.43169999</v>
      </c>
      <c r="Y331" s="5">
        <f t="shared" si="38"/>
        <v>3814404563.0826006</v>
      </c>
    </row>
    <row r="332" spans="1:25" ht="25" customHeight="1" x14ac:dyDescent="0.25">
      <c r="A332" s="151"/>
      <c r="B332" s="148"/>
      <c r="C332" s="1">
        <v>24</v>
      </c>
      <c r="D332" s="3" t="s">
        <v>364</v>
      </c>
      <c r="E332" s="3">
        <v>87234100.9727</v>
      </c>
      <c r="F332" s="3">
        <v>0</v>
      </c>
      <c r="G332" s="3">
        <v>126767.2812</v>
      </c>
      <c r="H332" s="3">
        <v>10551876.1745</v>
      </c>
      <c r="I332" s="3">
        <v>2510472.4585000002</v>
      </c>
      <c r="J332" s="3">
        <v>1918522.9408</v>
      </c>
      <c r="K332" s="3">
        <v>28550874.574700002</v>
      </c>
      <c r="L332" s="4">
        <f t="shared" si="37"/>
        <v>130892614.4024</v>
      </c>
      <c r="M332" s="7"/>
      <c r="N332" s="155">
        <v>33</v>
      </c>
      <c r="O332" s="147" t="s">
        <v>55</v>
      </c>
      <c r="P332" s="8">
        <v>1</v>
      </c>
      <c r="Q332" s="3" t="s">
        <v>716</v>
      </c>
      <c r="R332" s="3">
        <v>91567861.827299997</v>
      </c>
      <c r="S332" s="3">
        <v>-1564740.79</v>
      </c>
      <c r="T332" s="3">
        <v>133065.03719999999</v>
      </c>
      <c r="U332" s="3">
        <v>11076089.8409</v>
      </c>
      <c r="V332" s="3">
        <v>2635191.8875000002</v>
      </c>
      <c r="W332" s="3">
        <v>2013834.5164999999</v>
      </c>
      <c r="X332" s="3">
        <v>27177015.521499999</v>
      </c>
      <c r="Y332" s="121">
        <f t="shared" si="38"/>
        <v>133038317.8409</v>
      </c>
    </row>
    <row r="333" spans="1:25" ht="25" customHeight="1" x14ac:dyDescent="0.25">
      <c r="A333" s="151"/>
      <c r="B333" s="148"/>
      <c r="C333" s="1">
        <v>25</v>
      </c>
      <c r="D333" s="3" t="s">
        <v>365</v>
      </c>
      <c r="E333" s="3">
        <v>88032980.161599994</v>
      </c>
      <c r="F333" s="3">
        <v>0</v>
      </c>
      <c r="G333" s="3">
        <v>127928.2004</v>
      </c>
      <c r="H333" s="3">
        <v>10648508.961300001</v>
      </c>
      <c r="I333" s="3">
        <v>2533463.0570999999</v>
      </c>
      <c r="J333" s="3">
        <v>1936092.5384</v>
      </c>
      <c r="K333" s="3">
        <v>29196185.9353</v>
      </c>
      <c r="L333" s="4">
        <f t="shared" si="37"/>
        <v>132475158.85409999</v>
      </c>
      <c r="M333" s="7"/>
      <c r="N333" s="156"/>
      <c r="O333" s="148"/>
      <c r="P333" s="8">
        <v>2</v>
      </c>
      <c r="Q333" s="3" t="s">
        <v>717</v>
      </c>
      <c r="R333" s="3">
        <v>104234909.0336</v>
      </c>
      <c r="S333" s="3">
        <v>-1564740.79</v>
      </c>
      <c r="T333" s="3">
        <v>151472.5993</v>
      </c>
      <c r="U333" s="3">
        <v>12608301.580600001</v>
      </c>
      <c r="V333" s="3">
        <v>2999731.3599</v>
      </c>
      <c r="W333" s="3">
        <v>2292418.4692000002</v>
      </c>
      <c r="X333" s="3">
        <v>31849000.733399998</v>
      </c>
      <c r="Y333" s="121">
        <f t="shared" si="38"/>
        <v>152571092.986</v>
      </c>
    </row>
    <row r="334" spans="1:25" ht="25" customHeight="1" x14ac:dyDescent="0.25">
      <c r="A334" s="151"/>
      <c r="B334" s="148"/>
      <c r="C334" s="1">
        <v>26</v>
      </c>
      <c r="D334" s="3" t="s">
        <v>366</v>
      </c>
      <c r="E334" s="3">
        <v>93652126.742899999</v>
      </c>
      <c r="F334" s="3">
        <v>0</v>
      </c>
      <c r="G334" s="3">
        <v>136093.85949999999</v>
      </c>
      <c r="H334" s="3">
        <v>11328203.464600001</v>
      </c>
      <c r="I334" s="3">
        <v>2695174.0460000001</v>
      </c>
      <c r="J334" s="3">
        <v>2059673.3572</v>
      </c>
      <c r="K334" s="3">
        <v>32394662.632599998</v>
      </c>
      <c r="L334" s="4">
        <f t="shared" si="37"/>
        <v>142265934.10280001</v>
      </c>
      <c r="M334" s="7"/>
      <c r="N334" s="156"/>
      <c r="O334" s="148"/>
      <c r="P334" s="8">
        <v>3</v>
      </c>
      <c r="Q334" s="3" t="s">
        <v>876</v>
      </c>
      <c r="R334" s="3">
        <v>112330441.40350001</v>
      </c>
      <c r="S334" s="3">
        <v>-1564740.79</v>
      </c>
      <c r="T334" s="3">
        <v>163236.905</v>
      </c>
      <c r="U334" s="3">
        <v>13587540.825200001</v>
      </c>
      <c r="V334" s="3">
        <v>3232709.1842999998</v>
      </c>
      <c r="W334" s="3">
        <v>2470461.9682</v>
      </c>
      <c r="X334" s="3">
        <v>33119575.719599999</v>
      </c>
      <c r="Y334" s="121">
        <f t="shared" si="38"/>
        <v>163339225.21580002</v>
      </c>
    </row>
    <row r="335" spans="1:25" ht="25" customHeight="1" x14ac:dyDescent="0.25">
      <c r="A335" s="151"/>
      <c r="B335" s="149"/>
      <c r="C335" s="1">
        <v>27</v>
      </c>
      <c r="D335" s="3" t="s">
        <v>367</v>
      </c>
      <c r="E335" s="3">
        <v>83779754.914000005</v>
      </c>
      <c r="F335" s="3">
        <v>0</v>
      </c>
      <c r="G335" s="3">
        <v>121747.47749999999</v>
      </c>
      <c r="H335" s="3">
        <v>10134036.918199999</v>
      </c>
      <c r="I335" s="3">
        <v>2411061.3275000001</v>
      </c>
      <c r="J335" s="3">
        <v>1842552.1669000001</v>
      </c>
      <c r="K335" s="3">
        <v>27340907.4758</v>
      </c>
      <c r="L335" s="4">
        <f t="shared" si="37"/>
        <v>125630060.27990001</v>
      </c>
      <c r="M335" s="7"/>
      <c r="N335" s="156"/>
      <c r="O335" s="148"/>
      <c r="P335" s="8">
        <v>4</v>
      </c>
      <c r="Q335" s="3" t="s">
        <v>718</v>
      </c>
      <c r="R335" s="3">
        <v>121964160.0658</v>
      </c>
      <c r="S335" s="3">
        <v>-1564740.79</v>
      </c>
      <c r="T335" s="3">
        <v>177236.4798</v>
      </c>
      <c r="U335" s="3">
        <v>14752839.777000001</v>
      </c>
      <c r="V335" s="3">
        <v>3509953.8064999999</v>
      </c>
      <c r="W335" s="3">
        <v>2682334.5049000001</v>
      </c>
      <c r="X335" s="3">
        <v>36685749.117399998</v>
      </c>
      <c r="Y335" s="121">
        <f t="shared" si="38"/>
        <v>178207532.96139997</v>
      </c>
    </row>
    <row r="336" spans="1:25" ht="25" customHeight="1" x14ac:dyDescent="0.3">
      <c r="A336" s="1"/>
      <c r="B336" s="152" t="s">
        <v>826</v>
      </c>
      <c r="C336" s="153"/>
      <c r="D336" s="154"/>
      <c r="E336" s="10">
        <f>SUM(E309:E335)</f>
        <v>2475855807.8309002</v>
      </c>
      <c r="F336" s="10">
        <f t="shared" ref="F336:L336" si="40">SUM(F309:F335)</f>
        <v>0</v>
      </c>
      <c r="G336" s="10">
        <f t="shared" si="40"/>
        <v>3597876.3563999999</v>
      </c>
      <c r="H336" s="10">
        <f t="shared" si="40"/>
        <v>299480634.50840002</v>
      </c>
      <c r="I336" s="10">
        <f t="shared" si="40"/>
        <v>71251583.354099989</v>
      </c>
      <c r="J336" s="10">
        <f t="shared" si="40"/>
        <v>54451024.456100002</v>
      </c>
      <c r="K336" s="10">
        <f t="shared" si="40"/>
        <v>821498459.03059995</v>
      </c>
      <c r="L336" s="10">
        <f t="shared" si="40"/>
        <v>3726135385.5365</v>
      </c>
      <c r="M336" s="7"/>
      <c r="N336" s="156"/>
      <c r="O336" s="148"/>
      <c r="P336" s="8">
        <v>5</v>
      </c>
      <c r="Q336" s="3" t="s">
        <v>719</v>
      </c>
      <c r="R336" s="3">
        <v>114732284.8611</v>
      </c>
      <c r="S336" s="3">
        <v>-1564740.79</v>
      </c>
      <c r="T336" s="3">
        <v>166727.22769999999</v>
      </c>
      <c r="U336" s="3">
        <v>13878068.8924</v>
      </c>
      <c r="V336" s="3">
        <v>3301830.7982000001</v>
      </c>
      <c r="W336" s="3">
        <v>2523285.2532000002</v>
      </c>
      <c r="X336" s="3">
        <v>32306381.175099999</v>
      </c>
      <c r="Y336" s="121">
        <f t="shared" si="38"/>
        <v>165343837.41769999</v>
      </c>
    </row>
    <row r="337" spans="1:25" ht="25" customHeight="1" x14ac:dyDescent="0.25">
      <c r="A337" s="151">
        <v>17</v>
      </c>
      <c r="B337" s="147" t="s">
        <v>39</v>
      </c>
      <c r="C337" s="1">
        <v>1</v>
      </c>
      <c r="D337" s="3" t="s">
        <v>368</v>
      </c>
      <c r="E337" s="3">
        <v>87489369.716999993</v>
      </c>
      <c r="F337" s="3">
        <v>0</v>
      </c>
      <c r="G337" s="3">
        <v>127138.23390000001</v>
      </c>
      <c r="H337" s="3">
        <v>10582753.596799999</v>
      </c>
      <c r="I337" s="3">
        <v>2517818.7272999999</v>
      </c>
      <c r="J337" s="3">
        <v>1924137.0175999999</v>
      </c>
      <c r="K337" s="3">
        <v>29783196.274</v>
      </c>
      <c r="L337" s="4">
        <f t="shared" si="37"/>
        <v>132424413.56659999</v>
      </c>
      <c r="M337" s="7"/>
      <c r="N337" s="156"/>
      <c r="O337" s="148"/>
      <c r="P337" s="8">
        <v>6</v>
      </c>
      <c r="Q337" s="3" t="s">
        <v>720</v>
      </c>
      <c r="R337" s="3">
        <v>103960436.7221</v>
      </c>
      <c r="S337" s="3">
        <v>-1564740.79</v>
      </c>
      <c r="T337" s="3">
        <v>151073.7403</v>
      </c>
      <c r="U337" s="3">
        <v>12575101.2861</v>
      </c>
      <c r="V337" s="3">
        <v>2991832.44</v>
      </c>
      <c r="W337" s="3">
        <v>2286382.0520000001</v>
      </c>
      <c r="X337" s="3">
        <v>26547503.3693</v>
      </c>
      <c r="Y337" s="121">
        <f t="shared" si="38"/>
        <v>146947588.81979999</v>
      </c>
    </row>
    <row r="338" spans="1:25" ht="25" customHeight="1" x14ac:dyDescent="0.25">
      <c r="A338" s="151"/>
      <c r="B338" s="148"/>
      <c r="C338" s="1">
        <v>2</v>
      </c>
      <c r="D338" s="3" t="s">
        <v>369</v>
      </c>
      <c r="E338" s="3">
        <v>103474660.4161</v>
      </c>
      <c r="F338" s="3">
        <v>0</v>
      </c>
      <c r="G338" s="3">
        <v>150367.8175</v>
      </c>
      <c r="H338" s="3">
        <v>12516341.565199999</v>
      </c>
      <c r="I338" s="3">
        <v>2977852.4937999998</v>
      </c>
      <c r="J338" s="3">
        <v>2275698.4663999998</v>
      </c>
      <c r="K338" s="3">
        <v>34834959.933899999</v>
      </c>
      <c r="L338" s="4">
        <f t="shared" si="37"/>
        <v>156229880.6929</v>
      </c>
      <c r="M338" s="7"/>
      <c r="N338" s="156"/>
      <c r="O338" s="148"/>
      <c r="P338" s="8">
        <v>7</v>
      </c>
      <c r="Q338" s="3" t="s">
        <v>721</v>
      </c>
      <c r="R338" s="3">
        <v>118737653.206</v>
      </c>
      <c r="S338" s="3">
        <v>-1564740.79</v>
      </c>
      <c r="T338" s="3">
        <v>172547.76860000001</v>
      </c>
      <c r="U338" s="3">
        <v>14362560.0528</v>
      </c>
      <c r="V338" s="3">
        <v>3417099.5613000002</v>
      </c>
      <c r="W338" s="3">
        <v>2611374.5551</v>
      </c>
      <c r="X338" s="3">
        <v>35563275.113200001</v>
      </c>
      <c r="Y338" s="121">
        <f t="shared" si="38"/>
        <v>173299769.46700001</v>
      </c>
    </row>
    <row r="339" spans="1:25" ht="25" customHeight="1" x14ac:dyDescent="0.25">
      <c r="A339" s="151"/>
      <c r="B339" s="148"/>
      <c r="C339" s="1">
        <v>3</v>
      </c>
      <c r="D339" s="3" t="s">
        <v>370</v>
      </c>
      <c r="E339" s="3">
        <v>128414875.5441</v>
      </c>
      <c r="F339" s="3">
        <v>0</v>
      </c>
      <c r="G339" s="3">
        <v>186610.56229999999</v>
      </c>
      <c r="H339" s="3">
        <v>15533121.2289</v>
      </c>
      <c r="I339" s="3">
        <v>3695596.1570000001</v>
      </c>
      <c r="J339" s="3">
        <v>2824203.8598000002</v>
      </c>
      <c r="K339" s="3">
        <v>41823255.124600001</v>
      </c>
      <c r="L339" s="4">
        <f t="shared" si="37"/>
        <v>192477662.47670001</v>
      </c>
      <c r="M339" s="7"/>
      <c r="N339" s="156"/>
      <c r="O339" s="148"/>
      <c r="P339" s="8">
        <v>8</v>
      </c>
      <c r="Q339" s="3" t="s">
        <v>722</v>
      </c>
      <c r="R339" s="3">
        <v>101320112.49950001</v>
      </c>
      <c r="S339" s="3">
        <v>-1564740.79</v>
      </c>
      <c r="T339" s="3">
        <v>147236.8609</v>
      </c>
      <c r="U339" s="3">
        <v>12255726.478</v>
      </c>
      <c r="V339" s="3">
        <v>2915847.6913000001</v>
      </c>
      <c r="W339" s="3">
        <v>2228313.9051000001</v>
      </c>
      <c r="X339" s="3">
        <v>30194929.838300001</v>
      </c>
      <c r="Y339" s="121">
        <f t="shared" si="38"/>
        <v>147497426.4831</v>
      </c>
    </row>
    <row r="340" spans="1:25" ht="25" customHeight="1" x14ac:dyDescent="0.25">
      <c r="A340" s="151"/>
      <c r="B340" s="148"/>
      <c r="C340" s="1">
        <v>4</v>
      </c>
      <c r="D340" s="3" t="s">
        <v>371</v>
      </c>
      <c r="E340" s="3">
        <v>97130841.864600003</v>
      </c>
      <c r="F340" s="3">
        <v>0</v>
      </c>
      <c r="G340" s="3">
        <v>141149.0759</v>
      </c>
      <c r="H340" s="3">
        <v>11748990.413699999</v>
      </c>
      <c r="I340" s="3">
        <v>2795286.4838</v>
      </c>
      <c r="J340" s="3">
        <v>2136180.0751999998</v>
      </c>
      <c r="K340" s="3">
        <v>30468802.254000001</v>
      </c>
      <c r="L340" s="4">
        <f t="shared" si="37"/>
        <v>144421250.1672</v>
      </c>
      <c r="M340" s="7"/>
      <c r="N340" s="156"/>
      <c r="O340" s="148"/>
      <c r="P340" s="8">
        <v>9</v>
      </c>
      <c r="Q340" s="3" t="s">
        <v>723</v>
      </c>
      <c r="R340" s="3">
        <v>114686820.50319999</v>
      </c>
      <c r="S340" s="3">
        <v>-1564740.79</v>
      </c>
      <c r="T340" s="3">
        <v>166661.15960000001</v>
      </c>
      <c r="U340" s="3">
        <v>13872569.5032</v>
      </c>
      <c r="V340" s="3">
        <v>3300522.3991</v>
      </c>
      <c r="W340" s="3">
        <v>2522285.3642000002</v>
      </c>
      <c r="X340" s="3">
        <v>29903772.9998</v>
      </c>
      <c r="Y340" s="121">
        <f t="shared" si="38"/>
        <v>162887891.13909999</v>
      </c>
    </row>
    <row r="341" spans="1:25" ht="25" customHeight="1" x14ac:dyDescent="0.25">
      <c r="A341" s="151"/>
      <c r="B341" s="148"/>
      <c r="C341" s="1">
        <v>5</v>
      </c>
      <c r="D341" s="3" t="s">
        <v>372</v>
      </c>
      <c r="E341" s="3">
        <v>83346735.400999993</v>
      </c>
      <c r="F341" s="3">
        <v>0</v>
      </c>
      <c r="G341" s="3">
        <v>121118.22010000001</v>
      </c>
      <c r="H341" s="3">
        <v>10081658.682700001</v>
      </c>
      <c r="I341" s="3">
        <v>2398599.6461999998</v>
      </c>
      <c r="J341" s="3">
        <v>1833028.8514</v>
      </c>
      <c r="K341" s="3">
        <v>26357357.020399999</v>
      </c>
      <c r="L341" s="4">
        <f t="shared" si="37"/>
        <v>124138497.82179999</v>
      </c>
      <c r="M341" s="7"/>
      <c r="N341" s="156"/>
      <c r="O341" s="148"/>
      <c r="P341" s="8">
        <v>10</v>
      </c>
      <c r="Q341" s="3" t="s">
        <v>724</v>
      </c>
      <c r="R341" s="3">
        <v>103546232.0706</v>
      </c>
      <c r="S341" s="3">
        <v>-1564740.79</v>
      </c>
      <c r="T341" s="3">
        <v>150471.82430000001</v>
      </c>
      <c r="U341" s="3">
        <v>12524998.9048</v>
      </c>
      <c r="V341" s="3">
        <v>2979912.2234999998</v>
      </c>
      <c r="W341" s="3">
        <v>2277272.5281000002</v>
      </c>
      <c r="X341" s="3">
        <v>28480184.672800001</v>
      </c>
      <c r="Y341" s="121">
        <f t="shared" si="38"/>
        <v>148394331.4341</v>
      </c>
    </row>
    <row r="342" spans="1:25" ht="25" customHeight="1" x14ac:dyDescent="0.25">
      <c r="A342" s="151"/>
      <c r="B342" s="148"/>
      <c r="C342" s="1">
        <v>6</v>
      </c>
      <c r="D342" s="3" t="s">
        <v>373</v>
      </c>
      <c r="E342" s="3">
        <v>81760934.103599995</v>
      </c>
      <c r="F342" s="3">
        <v>0</v>
      </c>
      <c r="G342" s="3">
        <v>118813.7576</v>
      </c>
      <c r="H342" s="3">
        <v>9889839.443</v>
      </c>
      <c r="I342" s="3">
        <v>2352962.5565999998</v>
      </c>
      <c r="J342" s="3">
        <v>1798152.6259999999</v>
      </c>
      <c r="K342" s="3">
        <v>27484345.084199999</v>
      </c>
      <c r="L342" s="4">
        <f t="shared" si="37"/>
        <v>123405047.57099999</v>
      </c>
      <c r="M342" s="7"/>
      <c r="N342" s="156"/>
      <c r="O342" s="148"/>
      <c r="P342" s="8">
        <v>11</v>
      </c>
      <c r="Q342" s="3" t="s">
        <v>725</v>
      </c>
      <c r="R342" s="3">
        <v>96019158.034700006</v>
      </c>
      <c r="S342" s="3">
        <v>-1564740.79</v>
      </c>
      <c r="T342" s="3">
        <v>139533.5937</v>
      </c>
      <c r="U342" s="3">
        <v>11614520.636600001</v>
      </c>
      <c r="V342" s="3">
        <v>2763293.8157000002</v>
      </c>
      <c r="W342" s="3">
        <v>2111731.0247999998</v>
      </c>
      <c r="X342" s="3">
        <v>29093632.083799999</v>
      </c>
      <c r="Y342" s="121">
        <f t="shared" si="38"/>
        <v>140177128.39930001</v>
      </c>
    </row>
    <row r="343" spans="1:25" ht="25" customHeight="1" x14ac:dyDescent="0.25">
      <c r="A343" s="151"/>
      <c r="B343" s="148"/>
      <c r="C343" s="1">
        <v>7</v>
      </c>
      <c r="D343" s="3" t="s">
        <v>374</v>
      </c>
      <c r="E343" s="3">
        <v>114769905.01109999</v>
      </c>
      <c r="F343" s="3">
        <v>0</v>
      </c>
      <c r="G343" s="3">
        <v>166781.89670000001</v>
      </c>
      <c r="H343" s="3">
        <v>13882619.4427</v>
      </c>
      <c r="I343" s="3">
        <v>3302913.4522000002</v>
      </c>
      <c r="J343" s="3">
        <v>2524112.6260000002</v>
      </c>
      <c r="K343" s="3">
        <v>37360310.698100001</v>
      </c>
      <c r="L343" s="4">
        <f t="shared" si="37"/>
        <v>172006643.12679997</v>
      </c>
      <c r="M343" s="7"/>
      <c r="N343" s="156"/>
      <c r="O343" s="148"/>
      <c r="P343" s="8">
        <v>12</v>
      </c>
      <c r="Q343" s="3" t="s">
        <v>726</v>
      </c>
      <c r="R343" s="3">
        <v>114322490.21789999</v>
      </c>
      <c r="S343" s="3">
        <v>-1564740.79</v>
      </c>
      <c r="T343" s="3">
        <v>166131.72029999999</v>
      </c>
      <c r="U343" s="3">
        <v>13828499.947699999</v>
      </c>
      <c r="V343" s="3">
        <v>3290037.4953999999</v>
      </c>
      <c r="W343" s="3">
        <v>2514272.7178000002</v>
      </c>
      <c r="X343" s="3">
        <v>30107038.4443</v>
      </c>
      <c r="Y343" s="121">
        <f t="shared" si="38"/>
        <v>162663729.7534</v>
      </c>
    </row>
    <row r="344" spans="1:25" ht="25" customHeight="1" x14ac:dyDescent="0.25">
      <c r="A344" s="151"/>
      <c r="B344" s="148"/>
      <c r="C344" s="1">
        <v>8</v>
      </c>
      <c r="D344" s="3" t="s">
        <v>375</v>
      </c>
      <c r="E344" s="3">
        <v>96322823.820500001</v>
      </c>
      <c r="F344" s="3">
        <v>0</v>
      </c>
      <c r="G344" s="3">
        <v>139974.8763</v>
      </c>
      <c r="H344" s="3">
        <v>11651252.186899999</v>
      </c>
      <c r="I344" s="3">
        <v>2772032.8820000002</v>
      </c>
      <c r="J344" s="3">
        <v>2118409.4885</v>
      </c>
      <c r="K344" s="3">
        <v>31126261.745299999</v>
      </c>
      <c r="L344" s="4">
        <f t="shared" si="37"/>
        <v>144130754.99950001</v>
      </c>
      <c r="M344" s="7"/>
      <c r="N344" s="156"/>
      <c r="O344" s="148"/>
      <c r="P344" s="8">
        <v>13</v>
      </c>
      <c r="Q344" s="3" t="s">
        <v>727</v>
      </c>
      <c r="R344" s="3">
        <v>119947361.77860001</v>
      </c>
      <c r="S344" s="3">
        <v>-1564740.79</v>
      </c>
      <c r="T344" s="3">
        <v>174305.69889999999</v>
      </c>
      <c r="U344" s="3">
        <v>14508886.9471</v>
      </c>
      <c r="V344" s="3">
        <v>3451913.2409999999</v>
      </c>
      <c r="W344" s="3">
        <v>2637979.4449</v>
      </c>
      <c r="X344" s="3">
        <v>33986075.996299997</v>
      </c>
      <c r="Y344" s="121">
        <f t="shared" si="38"/>
        <v>173141782.3168</v>
      </c>
    </row>
    <row r="345" spans="1:25" ht="25" customHeight="1" x14ac:dyDescent="0.25">
      <c r="A345" s="151"/>
      <c r="B345" s="148"/>
      <c r="C345" s="1">
        <v>9</v>
      </c>
      <c r="D345" s="3" t="s">
        <v>376</v>
      </c>
      <c r="E345" s="3">
        <v>84372401.262199998</v>
      </c>
      <c r="F345" s="3">
        <v>0</v>
      </c>
      <c r="G345" s="3">
        <v>122608.7023</v>
      </c>
      <c r="H345" s="3">
        <v>10205723.6876</v>
      </c>
      <c r="I345" s="3">
        <v>2428116.8404000001</v>
      </c>
      <c r="J345" s="3">
        <v>1855586.125</v>
      </c>
      <c r="K345" s="3">
        <v>28134236.887499999</v>
      </c>
      <c r="L345" s="4">
        <f t="shared" si="37"/>
        <v>127118673.505</v>
      </c>
      <c r="M345" s="7"/>
      <c r="N345" s="156"/>
      <c r="O345" s="148"/>
      <c r="P345" s="8">
        <v>14</v>
      </c>
      <c r="Q345" s="3" t="s">
        <v>728</v>
      </c>
      <c r="R345" s="3">
        <v>108078927.37270001</v>
      </c>
      <c r="S345" s="3">
        <v>-1564740.79</v>
      </c>
      <c r="T345" s="3">
        <v>157058.66880000001</v>
      </c>
      <c r="U345" s="3">
        <v>13073275.771600001</v>
      </c>
      <c r="V345" s="3">
        <v>3110356.7009999999</v>
      </c>
      <c r="W345" s="3">
        <v>2376959.2311999998</v>
      </c>
      <c r="X345" s="3">
        <v>30588184.081700001</v>
      </c>
      <c r="Y345" s="121">
        <f t="shared" si="38"/>
        <v>155820021.037</v>
      </c>
    </row>
    <row r="346" spans="1:25" ht="25" customHeight="1" x14ac:dyDescent="0.25">
      <c r="A346" s="151"/>
      <c r="B346" s="148"/>
      <c r="C346" s="1">
        <v>10</v>
      </c>
      <c r="D346" s="3" t="s">
        <v>377</v>
      </c>
      <c r="E346" s="3">
        <v>89134849.366899997</v>
      </c>
      <c r="F346" s="3">
        <v>0</v>
      </c>
      <c r="G346" s="3">
        <v>129529.4201</v>
      </c>
      <c r="H346" s="3">
        <v>10781791.557</v>
      </c>
      <c r="I346" s="3">
        <v>2565173.2744</v>
      </c>
      <c r="J346" s="3">
        <v>1960325.7376000001</v>
      </c>
      <c r="K346" s="3">
        <v>28655809.910799999</v>
      </c>
      <c r="L346" s="4">
        <f t="shared" si="37"/>
        <v>133227479.26679999</v>
      </c>
      <c r="M346" s="7"/>
      <c r="N346" s="156"/>
      <c r="O346" s="148"/>
      <c r="P346" s="8">
        <v>15</v>
      </c>
      <c r="Q346" s="3" t="s">
        <v>729</v>
      </c>
      <c r="R346" s="3">
        <v>96778058.6118</v>
      </c>
      <c r="S346" s="3">
        <v>-1564740.79</v>
      </c>
      <c r="T346" s="3">
        <v>140636.4166</v>
      </c>
      <c r="U346" s="3">
        <v>11706317.592399999</v>
      </c>
      <c r="V346" s="3">
        <v>2785133.8870999999</v>
      </c>
      <c r="W346" s="3">
        <v>2128421.3804000001</v>
      </c>
      <c r="X346" s="3">
        <v>27133932.806499999</v>
      </c>
      <c r="Y346" s="121">
        <f t="shared" si="38"/>
        <v>139107759.9048</v>
      </c>
    </row>
    <row r="347" spans="1:25" ht="25" customHeight="1" x14ac:dyDescent="0.25">
      <c r="A347" s="151"/>
      <c r="B347" s="148"/>
      <c r="C347" s="1">
        <v>11</v>
      </c>
      <c r="D347" s="3" t="s">
        <v>378</v>
      </c>
      <c r="E347" s="3">
        <v>123991747.2858</v>
      </c>
      <c r="F347" s="3">
        <v>0</v>
      </c>
      <c r="G347" s="3">
        <v>180182.93900000001</v>
      </c>
      <c r="H347" s="3">
        <v>14998097.641000001</v>
      </c>
      <c r="I347" s="3">
        <v>3568304.8621</v>
      </c>
      <c r="J347" s="3">
        <v>2726926.8437999999</v>
      </c>
      <c r="K347" s="3">
        <v>39115416.866300002</v>
      </c>
      <c r="L347" s="4">
        <f t="shared" si="37"/>
        <v>184580676.43800002</v>
      </c>
      <c r="M347" s="7"/>
      <c r="N347" s="156"/>
      <c r="O347" s="148"/>
      <c r="P347" s="8">
        <v>16</v>
      </c>
      <c r="Q347" s="3" t="s">
        <v>730</v>
      </c>
      <c r="R347" s="3">
        <v>107543445.9514</v>
      </c>
      <c r="S347" s="3">
        <v>-1564740.79</v>
      </c>
      <c r="T347" s="3">
        <v>156280.5153</v>
      </c>
      <c r="U347" s="3">
        <v>13008503.6975</v>
      </c>
      <c r="V347" s="3">
        <v>3094946.3128</v>
      </c>
      <c r="W347" s="3">
        <v>2365182.4904999998</v>
      </c>
      <c r="X347" s="3">
        <v>35662053.356600001</v>
      </c>
      <c r="Y347" s="121">
        <f t="shared" si="38"/>
        <v>160265671.5341</v>
      </c>
    </row>
    <row r="348" spans="1:25" ht="25" customHeight="1" x14ac:dyDescent="0.25">
      <c r="A348" s="151"/>
      <c r="B348" s="148"/>
      <c r="C348" s="1">
        <v>12</v>
      </c>
      <c r="D348" s="3" t="s">
        <v>379</v>
      </c>
      <c r="E348" s="3">
        <v>91674977.980800003</v>
      </c>
      <c r="F348" s="3">
        <v>0</v>
      </c>
      <c r="G348" s="3">
        <v>133220.6967</v>
      </c>
      <c r="H348" s="3">
        <v>11089046.6591</v>
      </c>
      <c r="I348" s="3">
        <v>2638274.537</v>
      </c>
      <c r="J348" s="3">
        <v>2016190.3017</v>
      </c>
      <c r="K348" s="3">
        <v>29286384.194800001</v>
      </c>
      <c r="L348" s="4">
        <f t="shared" si="37"/>
        <v>136838094.37009999</v>
      </c>
      <c r="M348" s="7"/>
      <c r="N348" s="156"/>
      <c r="O348" s="148"/>
      <c r="P348" s="8">
        <v>17</v>
      </c>
      <c r="Q348" s="3" t="s">
        <v>731</v>
      </c>
      <c r="R348" s="3">
        <v>106674656.3883</v>
      </c>
      <c r="S348" s="3">
        <v>-1564740.79</v>
      </c>
      <c r="T348" s="3">
        <v>155018.00339999999</v>
      </c>
      <c r="U348" s="3">
        <v>12903414.520400001</v>
      </c>
      <c r="V348" s="3">
        <v>3069943.7936999998</v>
      </c>
      <c r="W348" s="3">
        <v>2346075.3673</v>
      </c>
      <c r="X348" s="3">
        <v>33144004.7476</v>
      </c>
      <c r="Y348" s="121">
        <f t="shared" si="38"/>
        <v>156728372.0307</v>
      </c>
    </row>
    <row r="349" spans="1:25" ht="25" customHeight="1" x14ac:dyDescent="0.25">
      <c r="A349" s="151"/>
      <c r="B349" s="148"/>
      <c r="C349" s="1">
        <v>13</v>
      </c>
      <c r="D349" s="3" t="s">
        <v>380</v>
      </c>
      <c r="E349" s="3">
        <v>77388624.672800004</v>
      </c>
      <c r="F349" s="3">
        <v>0</v>
      </c>
      <c r="G349" s="3">
        <v>112459.9834</v>
      </c>
      <c r="H349" s="3">
        <v>9360962.9233999997</v>
      </c>
      <c r="I349" s="3">
        <v>2227133.7548000002</v>
      </c>
      <c r="J349" s="3">
        <v>1701993.2588</v>
      </c>
      <c r="K349" s="3">
        <v>28032471.398800001</v>
      </c>
      <c r="L349" s="4">
        <f t="shared" si="37"/>
        <v>118823645.99200001</v>
      </c>
      <c r="M349" s="7"/>
      <c r="N349" s="156"/>
      <c r="O349" s="148"/>
      <c r="P349" s="8">
        <v>18</v>
      </c>
      <c r="Q349" s="3" t="s">
        <v>732</v>
      </c>
      <c r="R349" s="3">
        <v>119445374.138</v>
      </c>
      <c r="S349" s="3">
        <v>-1564740.79</v>
      </c>
      <c r="T349" s="3">
        <v>173576.21799999999</v>
      </c>
      <c r="U349" s="3">
        <v>14448166.2958</v>
      </c>
      <c r="V349" s="3">
        <v>3437466.7557999999</v>
      </c>
      <c r="W349" s="3">
        <v>2626939.3265</v>
      </c>
      <c r="X349" s="3">
        <v>35136630.105999999</v>
      </c>
      <c r="Y349" s="121">
        <f t="shared" si="38"/>
        <v>173703412.0501</v>
      </c>
    </row>
    <row r="350" spans="1:25" ht="25" customHeight="1" x14ac:dyDescent="0.25">
      <c r="A350" s="151"/>
      <c r="B350" s="148"/>
      <c r="C350" s="1">
        <v>14</v>
      </c>
      <c r="D350" s="3" t="s">
        <v>381</v>
      </c>
      <c r="E350" s="3">
        <v>106368195.1068</v>
      </c>
      <c r="F350" s="3">
        <v>0</v>
      </c>
      <c r="G350" s="3">
        <v>154572.65849999999</v>
      </c>
      <c r="H350" s="3">
        <v>12866344.8256</v>
      </c>
      <c r="I350" s="3">
        <v>3061124.2771000001</v>
      </c>
      <c r="J350" s="3">
        <v>2339335.4227999998</v>
      </c>
      <c r="K350" s="3">
        <v>36228543.041900001</v>
      </c>
      <c r="L350" s="4">
        <f t="shared" si="37"/>
        <v>161018115.33270001</v>
      </c>
      <c r="M350" s="7"/>
      <c r="N350" s="156"/>
      <c r="O350" s="148"/>
      <c r="P350" s="8">
        <v>19</v>
      </c>
      <c r="Q350" s="3" t="s">
        <v>733</v>
      </c>
      <c r="R350" s="3">
        <v>110123821.2942</v>
      </c>
      <c r="S350" s="3">
        <v>-1564740.79</v>
      </c>
      <c r="T350" s="3">
        <v>160030.27789999999</v>
      </c>
      <c r="U350" s="3">
        <v>13320627.062100001</v>
      </c>
      <c r="V350" s="3">
        <v>3169205.8185999999</v>
      </c>
      <c r="W350" s="3">
        <v>2421932.1930999998</v>
      </c>
      <c r="X350" s="3">
        <v>27762913.892900001</v>
      </c>
      <c r="Y350" s="121">
        <f t="shared" si="38"/>
        <v>155393789.74879998</v>
      </c>
    </row>
    <row r="351" spans="1:25" ht="25" customHeight="1" x14ac:dyDescent="0.25">
      <c r="A351" s="151"/>
      <c r="B351" s="148"/>
      <c r="C351" s="1">
        <v>15</v>
      </c>
      <c r="D351" s="3" t="s">
        <v>382</v>
      </c>
      <c r="E351" s="3">
        <v>119636988.88600001</v>
      </c>
      <c r="F351" s="3">
        <v>0</v>
      </c>
      <c r="G351" s="3">
        <v>173854.6697</v>
      </c>
      <c r="H351" s="3">
        <v>14471344.1021</v>
      </c>
      <c r="I351" s="3">
        <v>3442981.1538</v>
      </c>
      <c r="J351" s="3">
        <v>2631153.4731000001</v>
      </c>
      <c r="K351" s="3">
        <v>39014248.826700002</v>
      </c>
      <c r="L351" s="4">
        <f t="shared" si="37"/>
        <v>179370571.11140004</v>
      </c>
      <c r="M351" s="7"/>
      <c r="N351" s="156"/>
      <c r="O351" s="148"/>
      <c r="P351" s="8">
        <v>20</v>
      </c>
      <c r="Q351" s="3" t="s">
        <v>734</v>
      </c>
      <c r="R351" s="3">
        <v>100214284.1821</v>
      </c>
      <c r="S351" s="3">
        <v>-1564740.79</v>
      </c>
      <c r="T351" s="3">
        <v>145629.8878</v>
      </c>
      <c r="U351" s="3">
        <v>12121964.986300001</v>
      </c>
      <c r="V351" s="3">
        <v>2884023.5364999999</v>
      </c>
      <c r="W351" s="3">
        <v>2203993.6338999998</v>
      </c>
      <c r="X351" s="3">
        <v>24743605.528299998</v>
      </c>
      <c r="Y351" s="121">
        <f t="shared" si="38"/>
        <v>140748760.96489999</v>
      </c>
    </row>
    <row r="352" spans="1:25" ht="25" customHeight="1" x14ac:dyDescent="0.25">
      <c r="A352" s="151"/>
      <c r="B352" s="148"/>
      <c r="C352" s="1">
        <v>16</v>
      </c>
      <c r="D352" s="3" t="s">
        <v>383</v>
      </c>
      <c r="E352" s="3">
        <v>87682392.555899993</v>
      </c>
      <c r="F352" s="3">
        <v>0</v>
      </c>
      <c r="G352" s="3">
        <v>127418.73179999999</v>
      </c>
      <c r="H352" s="3">
        <v>10606101.726399999</v>
      </c>
      <c r="I352" s="3">
        <v>2523373.6480999999</v>
      </c>
      <c r="J352" s="3">
        <v>1928382.1321</v>
      </c>
      <c r="K352" s="3">
        <v>29514676.116300002</v>
      </c>
      <c r="L352" s="4">
        <f t="shared" si="37"/>
        <v>132382344.91060001</v>
      </c>
      <c r="M352" s="7"/>
      <c r="N352" s="156"/>
      <c r="O352" s="148"/>
      <c r="P352" s="8">
        <v>21</v>
      </c>
      <c r="Q352" s="3" t="s">
        <v>735</v>
      </c>
      <c r="R352" s="3">
        <v>103305508.0872</v>
      </c>
      <c r="S352" s="3">
        <v>-1564740.79</v>
      </c>
      <c r="T352" s="3">
        <v>150122.0079</v>
      </c>
      <c r="U352" s="3">
        <v>12495880.8232</v>
      </c>
      <c r="V352" s="3">
        <v>2972984.5321</v>
      </c>
      <c r="W352" s="3">
        <v>2271978.3314999999</v>
      </c>
      <c r="X352" s="3">
        <v>32128673.273499999</v>
      </c>
      <c r="Y352" s="121">
        <f t="shared" si="38"/>
        <v>151760406.26539999</v>
      </c>
    </row>
    <row r="353" spans="1:25" ht="25" customHeight="1" x14ac:dyDescent="0.25">
      <c r="A353" s="151"/>
      <c r="B353" s="148"/>
      <c r="C353" s="1">
        <v>17</v>
      </c>
      <c r="D353" s="3" t="s">
        <v>384</v>
      </c>
      <c r="E353" s="3">
        <v>92784592.506600007</v>
      </c>
      <c r="F353" s="3">
        <v>0</v>
      </c>
      <c r="G353" s="3">
        <v>134833.17180000001</v>
      </c>
      <c r="H353" s="3">
        <v>11223266.132300001</v>
      </c>
      <c r="I353" s="3">
        <v>2670207.6535</v>
      </c>
      <c r="J353" s="3">
        <v>2040593.8422000001</v>
      </c>
      <c r="K353" s="3">
        <v>31741036.820900001</v>
      </c>
      <c r="L353" s="4">
        <f t="shared" si="37"/>
        <v>140594530.12730002</v>
      </c>
      <c r="M353" s="7"/>
      <c r="N353" s="156"/>
      <c r="O353" s="148"/>
      <c r="P353" s="8">
        <v>22</v>
      </c>
      <c r="Q353" s="3" t="s">
        <v>736</v>
      </c>
      <c r="R353" s="3">
        <v>99395950.9023</v>
      </c>
      <c r="S353" s="3">
        <v>-1564740.79</v>
      </c>
      <c r="T353" s="3">
        <v>144440.69829999999</v>
      </c>
      <c r="U353" s="3">
        <v>12022979.0239</v>
      </c>
      <c r="V353" s="3">
        <v>2860473.077</v>
      </c>
      <c r="W353" s="3">
        <v>2185996.1861999999</v>
      </c>
      <c r="X353" s="3">
        <v>30979446.828200001</v>
      </c>
      <c r="Y353" s="121">
        <f t="shared" si="38"/>
        <v>146024545.92590001</v>
      </c>
    </row>
    <row r="354" spans="1:25" ht="25" customHeight="1" x14ac:dyDescent="0.25">
      <c r="A354" s="151"/>
      <c r="B354" s="148"/>
      <c r="C354" s="1">
        <v>18</v>
      </c>
      <c r="D354" s="3" t="s">
        <v>385</v>
      </c>
      <c r="E354" s="3">
        <v>96772707.9507</v>
      </c>
      <c r="F354" s="3">
        <v>0</v>
      </c>
      <c r="G354" s="3">
        <v>140628.64110000001</v>
      </c>
      <c r="H354" s="3">
        <v>11705670.3741</v>
      </c>
      <c r="I354" s="3">
        <v>2784979.9027999998</v>
      </c>
      <c r="J354" s="3">
        <v>2128303.7044000002</v>
      </c>
      <c r="K354" s="3">
        <v>33734458.778200001</v>
      </c>
      <c r="L354" s="4">
        <f t="shared" si="37"/>
        <v>147266749.3513</v>
      </c>
      <c r="M354" s="7"/>
      <c r="N354" s="157"/>
      <c r="O354" s="149"/>
      <c r="P354" s="8">
        <v>23</v>
      </c>
      <c r="Q354" s="3" t="s">
        <v>737</v>
      </c>
      <c r="R354" s="3">
        <v>93183682.092899993</v>
      </c>
      <c r="S354" s="3">
        <v>-1564740.79</v>
      </c>
      <c r="T354" s="3">
        <v>135413.12280000001</v>
      </c>
      <c r="U354" s="3">
        <v>11271540.1885</v>
      </c>
      <c r="V354" s="3">
        <v>2681692.88</v>
      </c>
      <c r="W354" s="3">
        <v>2049370.9434</v>
      </c>
      <c r="X354" s="3">
        <v>27839785.671100002</v>
      </c>
      <c r="Y354" s="121">
        <f t="shared" si="38"/>
        <v>135596744.10869998</v>
      </c>
    </row>
    <row r="355" spans="1:25" ht="25" customHeight="1" x14ac:dyDescent="0.3">
      <c r="A355" s="151"/>
      <c r="B355" s="148"/>
      <c r="C355" s="1">
        <v>19</v>
      </c>
      <c r="D355" s="3" t="s">
        <v>386</v>
      </c>
      <c r="E355" s="3">
        <v>99980393.356299996</v>
      </c>
      <c r="F355" s="3">
        <v>0</v>
      </c>
      <c r="G355" s="3">
        <v>145290.0012</v>
      </c>
      <c r="H355" s="3">
        <v>12093673.446599999</v>
      </c>
      <c r="I355" s="3">
        <v>2877292.4936000002</v>
      </c>
      <c r="J355" s="3">
        <v>2198849.7176000001</v>
      </c>
      <c r="K355" s="3">
        <v>32499066.902800001</v>
      </c>
      <c r="L355" s="4">
        <f t="shared" si="37"/>
        <v>149794565.9181</v>
      </c>
      <c r="M355" s="7"/>
      <c r="N355" s="14"/>
      <c r="O355" s="152" t="s">
        <v>843</v>
      </c>
      <c r="P355" s="153"/>
      <c r="Q355" s="154"/>
      <c r="R355" s="10">
        <f>SUM(R332:R354)</f>
        <v>2462113631.2447996</v>
      </c>
      <c r="S355" s="10">
        <f t="shared" ref="S355:X355" si="41">SUM(S332:S354)</f>
        <v>-35989038.169999987</v>
      </c>
      <c r="T355" s="10">
        <f t="shared" si="41"/>
        <v>3577906.4324000003</v>
      </c>
      <c r="U355" s="10">
        <f t="shared" si="41"/>
        <v>297818374.63409996</v>
      </c>
      <c r="V355" s="10">
        <f t="shared" si="41"/>
        <v>70856103.198299989</v>
      </c>
      <c r="W355" s="10">
        <f t="shared" si="41"/>
        <v>54148795.387999997</v>
      </c>
      <c r="X355" s="10">
        <f t="shared" si="41"/>
        <v>710133365.07720006</v>
      </c>
      <c r="Y355" s="5">
        <f t="shared" si="38"/>
        <v>3562659137.8047996</v>
      </c>
    </row>
    <row r="356" spans="1:25" ht="25" customHeight="1" x14ac:dyDescent="0.25">
      <c r="A356" s="151"/>
      <c r="B356" s="148"/>
      <c r="C356" s="1">
        <v>20</v>
      </c>
      <c r="D356" s="3" t="s">
        <v>387</v>
      </c>
      <c r="E356" s="3">
        <v>100844892.3566</v>
      </c>
      <c r="F356" s="3">
        <v>0</v>
      </c>
      <c r="G356" s="3">
        <v>146546.2781</v>
      </c>
      <c r="H356" s="3">
        <v>12198243.635299999</v>
      </c>
      <c r="I356" s="3">
        <v>2902171.5362999998</v>
      </c>
      <c r="J356" s="3">
        <v>2217862.4791999999</v>
      </c>
      <c r="K356" s="3">
        <v>32950605.620499998</v>
      </c>
      <c r="L356" s="4">
        <f t="shared" si="37"/>
        <v>151260321.90600002</v>
      </c>
      <c r="M356" s="7"/>
      <c r="N356" s="155">
        <v>34</v>
      </c>
      <c r="O356" s="147" t="s">
        <v>56</v>
      </c>
      <c r="P356" s="8">
        <v>1</v>
      </c>
      <c r="Q356" s="3" t="s">
        <v>738</v>
      </c>
      <c r="R356" s="3">
        <v>92491558.721699998</v>
      </c>
      <c r="S356" s="3">
        <v>0</v>
      </c>
      <c r="T356" s="3">
        <v>134407.33960000001</v>
      </c>
      <c r="U356" s="3">
        <v>11187820.6336</v>
      </c>
      <c r="V356" s="3">
        <v>2661774.5608999999</v>
      </c>
      <c r="W356" s="3">
        <v>2034149.2061000001</v>
      </c>
      <c r="X356" s="3">
        <v>25865520.459899999</v>
      </c>
      <c r="Y356" s="121">
        <f t="shared" si="38"/>
        <v>134375230.92179999</v>
      </c>
    </row>
    <row r="357" spans="1:25" ht="25" customHeight="1" x14ac:dyDescent="0.25">
      <c r="A357" s="151"/>
      <c r="B357" s="148"/>
      <c r="C357" s="1">
        <v>21</v>
      </c>
      <c r="D357" s="3" t="s">
        <v>388</v>
      </c>
      <c r="E357" s="3">
        <v>94471443.630099997</v>
      </c>
      <c r="F357" s="3">
        <v>0</v>
      </c>
      <c r="G357" s="3">
        <v>137284.4785</v>
      </c>
      <c r="H357" s="3">
        <v>11427308.4045</v>
      </c>
      <c r="I357" s="3">
        <v>2718752.8122999999</v>
      </c>
      <c r="J357" s="3">
        <v>2077692.4372</v>
      </c>
      <c r="K357" s="3">
        <v>31735659.7795</v>
      </c>
      <c r="L357" s="4">
        <f t="shared" si="37"/>
        <v>142568141.54209998</v>
      </c>
      <c r="M357" s="7"/>
      <c r="N357" s="156"/>
      <c r="O357" s="148"/>
      <c r="P357" s="8">
        <v>2</v>
      </c>
      <c r="Q357" s="3" t="s">
        <v>739</v>
      </c>
      <c r="R357" s="3">
        <v>158274356.72170001</v>
      </c>
      <c r="S357" s="3">
        <v>0</v>
      </c>
      <c r="T357" s="3">
        <v>230001.9105</v>
      </c>
      <c r="U357" s="3">
        <v>19144937.531300001</v>
      </c>
      <c r="V357" s="3">
        <v>4554909.25</v>
      </c>
      <c r="W357" s="3">
        <v>3480897.733</v>
      </c>
      <c r="X357" s="3">
        <v>33965203.655699998</v>
      </c>
      <c r="Y357" s="121">
        <f t="shared" si="38"/>
        <v>219650306.80220002</v>
      </c>
    </row>
    <row r="358" spans="1:25" ht="25" customHeight="1" x14ac:dyDescent="0.25">
      <c r="A358" s="151"/>
      <c r="B358" s="148"/>
      <c r="C358" s="1">
        <v>22</v>
      </c>
      <c r="D358" s="3" t="s">
        <v>389</v>
      </c>
      <c r="E358" s="3">
        <v>86654793.138300002</v>
      </c>
      <c r="F358" s="3">
        <v>0</v>
      </c>
      <c r="G358" s="3">
        <v>125925.43979999999</v>
      </c>
      <c r="H358" s="3">
        <v>10481802.8377</v>
      </c>
      <c r="I358" s="3">
        <v>2493800.8089000001</v>
      </c>
      <c r="J358" s="3">
        <v>1905782.3341000001</v>
      </c>
      <c r="K358" s="3">
        <v>29545743.467</v>
      </c>
      <c r="L358" s="4">
        <f t="shared" si="37"/>
        <v>131207848.02579999</v>
      </c>
      <c r="M358" s="7"/>
      <c r="N358" s="156"/>
      <c r="O358" s="148"/>
      <c r="P358" s="8">
        <v>3</v>
      </c>
      <c r="Q358" s="3" t="s">
        <v>740</v>
      </c>
      <c r="R358" s="3">
        <v>108705369.0741</v>
      </c>
      <c r="S358" s="3">
        <v>0</v>
      </c>
      <c r="T358" s="3">
        <v>157969.00450000001</v>
      </c>
      <c r="U358" s="3">
        <v>13149050.442199999</v>
      </c>
      <c r="V358" s="3">
        <v>3128384.7957000001</v>
      </c>
      <c r="W358" s="3">
        <v>2390736.4440000001</v>
      </c>
      <c r="X358" s="3">
        <v>28998144.994800001</v>
      </c>
      <c r="Y358" s="121">
        <f t="shared" si="38"/>
        <v>156529654.75530002</v>
      </c>
    </row>
    <row r="359" spans="1:25" ht="25" customHeight="1" x14ac:dyDescent="0.25">
      <c r="A359" s="151"/>
      <c r="B359" s="148"/>
      <c r="C359" s="1">
        <v>23</v>
      </c>
      <c r="D359" s="3" t="s">
        <v>390</v>
      </c>
      <c r="E359" s="3">
        <v>106344365.105</v>
      </c>
      <c r="F359" s="3">
        <v>0</v>
      </c>
      <c r="G359" s="3">
        <v>154538.02910000001</v>
      </c>
      <c r="H359" s="3">
        <v>12863462.3379</v>
      </c>
      <c r="I359" s="3">
        <v>3060438.4838</v>
      </c>
      <c r="J359" s="3">
        <v>2338811.3341999999</v>
      </c>
      <c r="K359" s="3">
        <v>33767716.7755</v>
      </c>
      <c r="L359" s="4">
        <f t="shared" si="37"/>
        <v>158529332.06549999</v>
      </c>
      <c r="M359" s="7"/>
      <c r="N359" s="156"/>
      <c r="O359" s="148"/>
      <c r="P359" s="8">
        <v>4</v>
      </c>
      <c r="Q359" s="3" t="s">
        <v>741</v>
      </c>
      <c r="R359" s="3">
        <v>129794860.76729999</v>
      </c>
      <c r="S359" s="3">
        <v>0</v>
      </c>
      <c r="T359" s="3">
        <v>188615.93609999999</v>
      </c>
      <c r="U359" s="3">
        <v>15700044.863500001</v>
      </c>
      <c r="V359" s="3">
        <v>3735310.1548000001</v>
      </c>
      <c r="W359" s="3">
        <v>2854553.6115000001</v>
      </c>
      <c r="X359" s="3">
        <v>25922610.035999998</v>
      </c>
      <c r="Y359" s="121">
        <f t="shared" si="38"/>
        <v>178195995.36919999</v>
      </c>
    </row>
    <row r="360" spans="1:25" ht="25" customHeight="1" x14ac:dyDescent="0.25">
      <c r="A360" s="151"/>
      <c r="B360" s="148"/>
      <c r="C360" s="1">
        <v>24</v>
      </c>
      <c r="D360" s="3" t="s">
        <v>391</v>
      </c>
      <c r="E360" s="3">
        <v>78642557.298600003</v>
      </c>
      <c r="F360" s="3">
        <v>0</v>
      </c>
      <c r="G360" s="3">
        <v>114282.17939999999</v>
      </c>
      <c r="H360" s="3">
        <v>9512639.1789999995</v>
      </c>
      <c r="I360" s="3">
        <v>2263220.1394000002</v>
      </c>
      <c r="J360" s="3">
        <v>1729570.7598000001</v>
      </c>
      <c r="K360" s="3">
        <v>26186420.208000001</v>
      </c>
      <c r="L360" s="4">
        <f t="shared" si="37"/>
        <v>118448689.76420002</v>
      </c>
      <c r="M360" s="7"/>
      <c r="N360" s="156"/>
      <c r="O360" s="148"/>
      <c r="P360" s="8">
        <v>5</v>
      </c>
      <c r="Q360" s="3" t="s">
        <v>742</v>
      </c>
      <c r="R360" s="3">
        <v>140223289.4549</v>
      </c>
      <c r="S360" s="3">
        <v>0</v>
      </c>
      <c r="T360" s="3">
        <v>203770.37150000001</v>
      </c>
      <c r="U360" s="3">
        <v>16961472.2982</v>
      </c>
      <c r="V360" s="3">
        <v>4035425.3931999998</v>
      </c>
      <c r="W360" s="3">
        <v>3083904.0542000001</v>
      </c>
      <c r="X360" s="3">
        <v>36342652.5876</v>
      </c>
      <c r="Y360" s="121">
        <f t="shared" si="38"/>
        <v>200850514.15959999</v>
      </c>
    </row>
    <row r="361" spans="1:25" ht="25" customHeight="1" x14ac:dyDescent="0.25">
      <c r="A361" s="151"/>
      <c r="B361" s="148"/>
      <c r="C361" s="1">
        <v>25</v>
      </c>
      <c r="D361" s="3" t="s">
        <v>392</v>
      </c>
      <c r="E361" s="3">
        <v>98705800.391100004</v>
      </c>
      <c r="F361" s="3">
        <v>0</v>
      </c>
      <c r="G361" s="3">
        <v>143437.7819</v>
      </c>
      <c r="H361" s="3">
        <v>11939498.107000001</v>
      </c>
      <c r="I361" s="3">
        <v>2840611.5339000002</v>
      </c>
      <c r="J361" s="3">
        <v>2170817.8376000002</v>
      </c>
      <c r="K361" s="3">
        <v>29706722.795200001</v>
      </c>
      <c r="L361" s="4">
        <f t="shared" si="37"/>
        <v>145506888.44669998</v>
      </c>
      <c r="M361" s="7"/>
      <c r="N361" s="156"/>
      <c r="O361" s="148"/>
      <c r="P361" s="8">
        <v>6</v>
      </c>
      <c r="Q361" s="3" t="s">
        <v>743</v>
      </c>
      <c r="R361" s="3">
        <v>97139749.831100002</v>
      </c>
      <c r="S361" s="3">
        <v>0</v>
      </c>
      <c r="T361" s="3">
        <v>141162.0209</v>
      </c>
      <c r="U361" s="3">
        <v>11750067.9254</v>
      </c>
      <c r="V361" s="3">
        <v>2795542.8423000001</v>
      </c>
      <c r="W361" s="3">
        <v>2136375.9863999998</v>
      </c>
      <c r="X361" s="3">
        <v>25675199.744800001</v>
      </c>
      <c r="Y361" s="121">
        <f t="shared" si="38"/>
        <v>139638098.35089999</v>
      </c>
    </row>
    <row r="362" spans="1:25" ht="25" customHeight="1" x14ac:dyDescent="0.25">
      <c r="A362" s="151"/>
      <c r="B362" s="148"/>
      <c r="C362" s="1">
        <v>26</v>
      </c>
      <c r="D362" s="3" t="s">
        <v>393</v>
      </c>
      <c r="E362" s="3">
        <v>89772425.1919</v>
      </c>
      <c r="F362" s="3">
        <v>0</v>
      </c>
      <c r="G362" s="3">
        <v>130455.9357</v>
      </c>
      <c r="H362" s="3">
        <v>10858913.0162</v>
      </c>
      <c r="I362" s="3">
        <v>2583521.7932000002</v>
      </c>
      <c r="J362" s="3">
        <v>1974347.8211000001</v>
      </c>
      <c r="K362" s="3">
        <v>29766998.7663</v>
      </c>
      <c r="L362" s="4">
        <f t="shared" si="37"/>
        <v>135086662.5244</v>
      </c>
      <c r="M362" s="7"/>
      <c r="N362" s="156"/>
      <c r="O362" s="148"/>
      <c r="P362" s="8">
        <v>7</v>
      </c>
      <c r="Q362" s="3" t="s">
        <v>744</v>
      </c>
      <c r="R362" s="3">
        <v>93431741.5</v>
      </c>
      <c r="S362" s="3">
        <v>0</v>
      </c>
      <c r="T362" s="3">
        <v>135773.59899999999</v>
      </c>
      <c r="U362" s="3">
        <v>11301545.566199999</v>
      </c>
      <c r="V362" s="3">
        <v>2688831.6743999999</v>
      </c>
      <c r="W362" s="3">
        <v>2054826.4665999999</v>
      </c>
      <c r="X362" s="3">
        <v>29378786.424899999</v>
      </c>
      <c r="Y362" s="121">
        <f t="shared" si="38"/>
        <v>138991505.23110002</v>
      </c>
    </row>
    <row r="363" spans="1:25" ht="25" customHeight="1" x14ac:dyDescent="0.25">
      <c r="A363" s="151"/>
      <c r="B363" s="149"/>
      <c r="C363" s="1">
        <v>27</v>
      </c>
      <c r="D363" s="3" t="s">
        <v>394</v>
      </c>
      <c r="E363" s="3">
        <v>83185341.912900001</v>
      </c>
      <c r="F363" s="3">
        <v>0</v>
      </c>
      <c r="G363" s="3">
        <v>120883.68550000001</v>
      </c>
      <c r="H363" s="3">
        <v>10062136.453600001</v>
      </c>
      <c r="I363" s="3">
        <v>2393954.9728000001</v>
      </c>
      <c r="J363" s="3">
        <v>1829479.3552000001</v>
      </c>
      <c r="K363" s="3">
        <v>27377335.320500001</v>
      </c>
      <c r="L363" s="4">
        <f t="shared" si="37"/>
        <v>124969131.7005</v>
      </c>
      <c r="M363" s="7"/>
      <c r="N363" s="156"/>
      <c r="O363" s="148"/>
      <c r="P363" s="8">
        <v>8</v>
      </c>
      <c r="Q363" s="3" t="s">
        <v>745</v>
      </c>
      <c r="R363" s="3">
        <v>145018840.43009999</v>
      </c>
      <c r="S363" s="3">
        <v>0</v>
      </c>
      <c r="T363" s="3">
        <v>210739.19390000001</v>
      </c>
      <c r="U363" s="3">
        <v>17541544.3057</v>
      </c>
      <c r="V363" s="3">
        <v>4173434.4803999998</v>
      </c>
      <c r="W363" s="3">
        <v>3189371.6919999998</v>
      </c>
      <c r="X363" s="3">
        <v>33096180.816399999</v>
      </c>
      <c r="Y363" s="121">
        <f t="shared" si="38"/>
        <v>203230110.91849998</v>
      </c>
    </row>
    <row r="364" spans="1:25" ht="25" customHeight="1" x14ac:dyDescent="0.3">
      <c r="A364" s="1"/>
      <c r="B364" s="152" t="s">
        <v>827</v>
      </c>
      <c r="C364" s="153"/>
      <c r="D364" s="154"/>
      <c r="E364" s="10">
        <f>SUM(E337:E363)</f>
        <v>2601119635.8332996</v>
      </c>
      <c r="F364" s="10">
        <f t="shared" ref="F364:L364" si="42">SUM(F337:F363)</f>
        <v>0</v>
      </c>
      <c r="G364" s="10">
        <f t="shared" si="42"/>
        <v>3779907.8638999993</v>
      </c>
      <c r="H364" s="10">
        <f t="shared" si="42"/>
        <v>314632603.6063</v>
      </c>
      <c r="I364" s="10">
        <f t="shared" si="42"/>
        <v>74856496.877099991</v>
      </c>
      <c r="J364" s="10">
        <f t="shared" si="42"/>
        <v>57205927.92840001</v>
      </c>
      <c r="K364" s="10">
        <f t="shared" si="42"/>
        <v>856232040.61199975</v>
      </c>
      <c r="L364" s="10">
        <f t="shared" si="42"/>
        <v>3907826612.7210011</v>
      </c>
      <c r="M364" s="7"/>
      <c r="N364" s="156"/>
      <c r="O364" s="148"/>
      <c r="P364" s="8">
        <v>9</v>
      </c>
      <c r="Q364" s="3" t="s">
        <v>746</v>
      </c>
      <c r="R364" s="3">
        <v>103230106.26629999</v>
      </c>
      <c r="S364" s="3">
        <v>0</v>
      </c>
      <c r="T364" s="3">
        <v>150012.4351</v>
      </c>
      <c r="U364" s="3">
        <v>12486760.185000001</v>
      </c>
      <c r="V364" s="3">
        <v>2970814.5756999999</v>
      </c>
      <c r="W364" s="3">
        <v>2270320.0336000002</v>
      </c>
      <c r="X364" s="3">
        <v>26171547.1415</v>
      </c>
      <c r="Y364" s="121">
        <f t="shared" si="38"/>
        <v>147279560.6372</v>
      </c>
    </row>
    <row r="365" spans="1:25" ht="25" customHeight="1" x14ac:dyDescent="0.25">
      <c r="A365" s="151">
        <v>18</v>
      </c>
      <c r="B365" s="147" t="s">
        <v>40</v>
      </c>
      <c r="C365" s="1">
        <v>1</v>
      </c>
      <c r="D365" s="3" t="s">
        <v>395</v>
      </c>
      <c r="E365" s="3">
        <v>155746942.52590001</v>
      </c>
      <c r="F365" s="3">
        <v>0</v>
      </c>
      <c r="G365" s="3">
        <v>226329.1102</v>
      </c>
      <c r="H365" s="3">
        <v>18839220.370900001</v>
      </c>
      <c r="I365" s="3">
        <v>4482173.8901000004</v>
      </c>
      <c r="J365" s="3">
        <v>3425312.7947</v>
      </c>
      <c r="K365" s="3">
        <v>39012655.408500001</v>
      </c>
      <c r="L365" s="4">
        <f t="shared" si="37"/>
        <v>221732634.10030001</v>
      </c>
      <c r="M365" s="7"/>
      <c r="N365" s="156"/>
      <c r="O365" s="148"/>
      <c r="P365" s="8">
        <v>10</v>
      </c>
      <c r="Q365" s="3" t="s">
        <v>747</v>
      </c>
      <c r="R365" s="3">
        <v>95312121.261199996</v>
      </c>
      <c r="S365" s="3">
        <v>0</v>
      </c>
      <c r="T365" s="3">
        <v>138506.13860000001</v>
      </c>
      <c r="U365" s="3">
        <v>11528997.149700001</v>
      </c>
      <c r="V365" s="3">
        <v>2742946.3102000002</v>
      </c>
      <c r="W365" s="3">
        <v>2096181.3</v>
      </c>
      <c r="X365" s="3">
        <v>26507379.892499998</v>
      </c>
      <c r="Y365" s="121">
        <f t="shared" si="38"/>
        <v>138326132.05220002</v>
      </c>
    </row>
    <row r="366" spans="1:25" ht="25" customHeight="1" x14ac:dyDescent="0.25">
      <c r="A366" s="151"/>
      <c r="B366" s="148"/>
      <c r="C366" s="1">
        <v>2</v>
      </c>
      <c r="D366" s="3" t="s">
        <v>396</v>
      </c>
      <c r="E366" s="3">
        <v>158367593.45500001</v>
      </c>
      <c r="F366" s="3">
        <v>0</v>
      </c>
      <c r="G366" s="3">
        <v>230137.4007</v>
      </c>
      <c r="H366" s="3">
        <v>19156215.488600001</v>
      </c>
      <c r="I366" s="3">
        <v>4557592.4696000004</v>
      </c>
      <c r="J366" s="3">
        <v>3482948.2707000002</v>
      </c>
      <c r="K366" s="3">
        <v>46705608.5656</v>
      </c>
      <c r="L366" s="4">
        <f t="shared" si="37"/>
        <v>232500095.65020004</v>
      </c>
      <c r="M366" s="7"/>
      <c r="N366" s="156"/>
      <c r="O366" s="148"/>
      <c r="P366" s="8">
        <v>11</v>
      </c>
      <c r="Q366" s="3" t="s">
        <v>748</v>
      </c>
      <c r="R366" s="3">
        <v>142235996.46200001</v>
      </c>
      <c r="S366" s="3">
        <v>0</v>
      </c>
      <c r="T366" s="3">
        <v>206695.20699999999</v>
      </c>
      <c r="U366" s="3">
        <v>17204930.245000001</v>
      </c>
      <c r="V366" s="3">
        <v>4093348.2174999998</v>
      </c>
      <c r="W366" s="3">
        <v>3128169.1354999999</v>
      </c>
      <c r="X366" s="3">
        <v>34994276.457999997</v>
      </c>
      <c r="Y366" s="121">
        <f t="shared" si="38"/>
        <v>201863415.72500002</v>
      </c>
    </row>
    <row r="367" spans="1:25" ht="25" customHeight="1" x14ac:dyDescent="0.25">
      <c r="A367" s="151"/>
      <c r="B367" s="148"/>
      <c r="C367" s="1">
        <v>3</v>
      </c>
      <c r="D367" s="3" t="s">
        <v>397</v>
      </c>
      <c r="E367" s="3">
        <v>131061830.4929</v>
      </c>
      <c r="F367" s="3">
        <v>0</v>
      </c>
      <c r="G367" s="3">
        <v>190457.07740000001</v>
      </c>
      <c r="H367" s="3">
        <v>15853298.092599999</v>
      </c>
      <c r="I367" s="3">
        <v>3771771.7285000002</v>
      </c>
      <c r="J367" s="3">
        <v>2882417.835</v>
      </c>
      <c r="K367" s="3">
        <v>41273933.691100001</v>
      </c>
      <c r="L367" s="4">
        <f t="shared" si="37"/>
        <v>195033708.91750002</v>
      </c>
      <c r="M367" s="7"/>
      <c r="N367" s="156"/>
      <c r="O367" s="148"/>
      <c r="P367" s="8">
        <v>12</v>
      </c>
      <c r="Q367" s="3" t="s">
        <v>749</v>
      </c>
      <c r="R367" s="3">
        <v>112584389.65270001</v>
      </c>
      <c r="S367" s="3">
        <v>0</v>
      </c>
      <c r="T367" s="3">
        <v>163605.9387</v>
      </c>
      <c r="U367" s="3">
        <v>13618258.5198</v>
      </c>
      <c r="V367" s="3">
        <v>3240017.4511000002</v>
      </c>
      <c r="W367" s="3">
        <v>2476047.0035999999</v>
      </c>
      <c r="X367" s="3">
        <v>29080327.431299999</v>
      </c>
      <c r="Y367" s="121">
        <f t="shared" si="38"/>
        <v>161162645.99720001</v>
      </c>
    </row>
    <row r="368" spans="1:25" ht="25" customHeight="1" x14ac:dyDescent="0.25">
      <c r="A368" s="151"/>
      <c r="B368" s="148"/>
      <c r="C368" s="1">
        <v>4</v>
      </c>
      <c r="D368" s="3" t="s">
        <v>398</v>
      </c>
      <c r="E368" s="3">
        <v>100915734.5</v>
      </c>
      <c r="F368" s="3">
        <v>0</v>
      </c>
      <c r="G368" s="3">
        <v>146649.2249</v>
      </c>
      <c r="H368" s="3">
        <v>12206812.732899999</v>
      </c>
      <c r="I368" s="3">
        <v>2904210.2716999999</v>
      </c>
      <c r="J368" s="3">
        <v>2219420.4969000001</v>
      </c>
      <c r="K368" s="3">
        <v>29619760.545600001</v>
      </c>
      <c r="L368" s="4">
        <f t="shared" si="37"/>
        <v>148012587.77200001</v>
      </c>
      <c r="M368" s="7"/>
      <c r="N368" s="156"/>
      <c r="O368" s="148"/>
      <c r="P368" s="8">
        <v>13</v>
      </c>
      <c r="Q368" s="3" t="s">
        <v>750</v>
      </c>
      <c r="R368" s="3">
        <v>96764780.856199995</v>
      </c>
      <c r="S368" s="3">
        <v>0</v>
      </c>
      <c r="T368" s="3">
        <v>140617.12160000001</v>
      </c>
      <c r="U368" s="3">
        <v>11704711.509099999</v>
      </c>
      <c r="V368" s="3">
        <v>2784751.7722999998</v>
      </c>
      <c r="W368" s="3">
        <v>2128129.3653000002</v>
      </c>
      <c r="X368" s="3">
        <v>27548268.909499999</v>
      </c>
      <c r="Y368" s="121">
        <f t="shared" si="38"/>
        <v>141071259.53400001</v>
      </c>
    </row>
    <row r="369" spans="1:25" ht="25" customHeight="1" x14ac:dyDescent="0.25">
      <c r="A369" s="151"/>
      <c r="B369" s="148"/>
      <c r="C369" s="1">
        <v>5</v>
      </c>
      <c r="D369" s="3" t="s">
        <v>399</v>
      </c>
      <c r="E369" s="3">
        <v>165900911.82210001</v>
      </c>
      <c r="F369" s="3">
        <v>0</v>
      </c>
      <c r="G369" s="3">
        <v>241084.70540000001</v>
      </c>
      <c r="H369" s="3">
        <v>20067449.073899999</v>
      </c>
      <c r="I369" s="3">
        <v>4774390.5802999996</v>
      </c>
      <c r="J369" s="3">
        <v>3648627.1042999998</v>
      </c>
      <c r="K369" s="3">
        <v>50819974.661300004</v>
      </c>
      <c r="L369" s="4">
        <f t="shared" si="37"/>
        <v>245452437.94730002</v>
      </c>
      <c r="M369" s="7"/>
      <c r="N369" s="156"/>
      <c r="O369" s="148"/>
      <c r="P369" s="8">
        <v>14</v>
      </c>
      <c r="Q369" s="3" t="s">
        <v>751</v>
      </c>
      <c r="R369" s="3">
        <v>138601805.78510001</v>
      </c>
      <c r="S369" s="3">
        <v>0</v>
      </c>
      <c r="T369" s="3">
        <v>201414.05590000001</v>
      </c>
      <c r="U369" s="3">
        <v>16765336.9026</v>
      </c>
      <c r="V369" s="3">
        <v>3988761.4160000002</v>
      </c>
      <c r="W369" s="3">
        <v>3048243.0732</v>
      </c>
      <c r="X369" s="3">
        <v>36130027.107900001</v>
      </c>
      <c r="Y369" s="121">
        <f t="shared" si="38"/>
        <v>198735588.3407</v>
      </c>
    </row>
    <row r="370" spans="1:25" ht="25" customHeight="1" x14ac:dyDescent="0.25">
      <c r="A370" s="151"/>
      <c r="B370" s="148"/>
      <c r="C370" s="1">
        <v>6</v>
      </c>
      <c r="D370" s="3" t="s">
        <v>400</v>
      </c>
      <c r="E370" s="3">
        <v>111138645.83050001</v>
      </c>
      <c r="F370" s="3">
        <v>0</v>
      </c>
      <c r="G370" s="3">
        <v>161505.0056</v>
      </c>
      <c r="H370" s="3">
        <v>13443380.695499999</v>
      </c>
      <c r="I370" s="3">
        <v>3198411.0150000001</v>
      </c>
      <c r="J370" s="3">
        <v>2444251.0355000002</v>
      </c>
      <c r="K370" s="3">
        <v>35133418.706799999</v>
      </c>
      <c r="L370" s="4">
        <f t="shared" si="37"/>
        <v>165519612.28890002</v>
      </c>
      <c r="M370" s="7"/>
      <c r="N370" s="156"/>
      <c r="O370" s="148"/>
      <c r="P370" s="8">
        <v>15</v>
      </c>
      <c r="Q370" s="3" t="s">
        <v>752</v>
      </c>
      <c r="R370" s="3">
        <v>91880979.737800002</v>
      </c>
      <c r="S370" s="3">
        <v>0</v>
      </c>
      <c r="T370" s="3">
        <v>133520.05540000001</v>
      </c>
      <c r="U370" s="3">
        <v>11113964.7245</v>
      </c>
      <c r="V370" s="3">
        <v>2644202.9725000001</v>
      </c>
      <c r="W370" s="3">
        <v>2020720.8589999999</v>
      </c>
      <c r="X370" s="3">
        <v>26030748.314599998</v>
      </c>
      <c r="Y370" s="121">
        <f t="shared" si="38"/>
        <v>133824136.6638</v>
      </c>
    </row>
    <row r="371" spans="1:25" ht="25" customHeight="1" x14ac:dyDescent="0.25">
      <c r="A371" s="151"/>
      <c r="B371" s="148"/>
      <c r="C371" s="1">
        <v>7</v>
      </c>
      <c r="D371" s="3" t="s">
        <v>401</v>
      </c>
      <c r="E371" s="3">
        <v>96912680.568299994</v>
      </c>
      <c r="F371" s="3">
        <v>0</v>
      </c>
      <c r="G371" s="3">
        <v>140832.0472</v>
      </c>
      <c r="H371" s="3">
        <v>11722601.525</v>
      </c>
      <c r="I371" s="3">
        <v>2789008.1142000002</v>
      </c>
      <c r="J371" s="3">
        <v>2131382.0954999998</v>
      </c>
      <c r="K371" s="3">
        <v>32574411.646000002</v>
      </c>
      <c r="L371" s="4">
        <f t="shared" si="37"/>
        <v>146270915.9962</v>
      </c>
      <c r="M371" s="7"/>
      <c r="N371" s="157"/>
      <c r="O371" s="149"/>
      <c r="P371" s="8">
        <v>16</v>
      </c>
      <c r="Q371" s="3" t="s">
        <v>753</v>
      </c>
      <c r="R371" s="3">
        <v>99672457.247899994</v>
      </c>
      <c r="S371" s="3">
        <v>0</v>
      </c>
      <c r="T371" s="3">
        <v>144842.51310000001</v>
      </c>
      <c r="U371" s="3">
        <v>12056425.3561</v>
      </c>
      <c r="V371" s="3">
        <v>2868430.5334999999</v>
      </c>
      <c r="W371" s="3">
        <v>2192077.3374999999</v>
      </c>
      <c r="X371" s="3">
        <v>28550190.971500002</v>
      </c>
      <c r="Y371" s="121">
        <f t="shared" si="38"/>
        <v>145484423.9596</v>
      </c>
    </row>
    <row r="372" spans="1:25" ht="25" customHeight="1" x14ac:dyDescent="0.3">
      <c r="A372" s="151"/>
      <c r="B372" s="148"/>
      <c r="C372" s="1">
        <v>8</v>
      </c>
      <c r="D372" s="3" t="s">
        <v>402</v>
      </c>
      <c r="E372" s="3">
        <v>129129792.66230001</v>
      </c>
      <c r="F372" s="3">
        <v>0</v>
      </c>
      <c r="G372" s="3">
        <v>187649.46909999999</v>
      </c>
      <c r="H372" s="3">
        <v>15619597.9257</v>
      </c>
      <c r="I372" s="3">
        <v>3716170.4474999998</v>
      </c>
      <c r="J372" s="3">
        <v>2839926.8955999999</v>
      </c>
      <c r="K372" s="3">
        <v>40763313.900399998</v>
      </c>
      <c r="L372" s="4">
        <f t="shared" si="37"/>
        <v>192256451.30059999</v>
      </c>
      <c r="M372" s="7"/>
      <c r="N372" s="14"/>
      <c r="O372" s="152" t="s">
        <v>844</v>
      </c>
      <c r="P372" s="153"/>
      <c r="Q372" s="154"/>
      <c r="R372" s="10">
        <f>SUM(R356:R371)</f>
        <v>1845362403.7700996</v>
      </c>
      <c r="S372" s="10">
        <f t="shared" ref="S372:X372" si="43">SUM(S356:S371)</f>
        <v>0</v>
      </c>
      <c r="T372" s="10">
        <f t="shared" si="43"/>
        <v>2681652.8414000003</v>
      </c>
      <c r="U372" s="10">
        <f t="shared" si="43"/>
        <v>223215868.15790001</v>
      </c>
      <c r="V372" s="10">
        <f t="shared" si="43"/>
        <v>53106886.4005</v>
      </c>
      <c r="W372" s="10">
        <f t="shared" si="43"/>
        <v>40584703.3015</v>
      </c>
      <c r="X372" s="10">
        <f t="shared" si="43"/>
        <v>474257064.94689995</v>
      </c>
      <c r="Y372" s="5">
        <f t="shared" si="38"/>
        <v>2639208579.4182997</v>
      </c>
    </row>
    <row r="373" spans="1:25" ht="25" customHeight="1" x14ac:dyDescent="0.25">
      <c r="A373" s="151"/>
      <c r="B373" s="148"/>
      <c r="C373" s="1">
        <v>9</v>
      </c>
      <c r="D373" s="3" t="s">
        <v>403</v>
      </c>
      <c r="E373" s="3">
        <v>142443593.6816</v>
      </c>
      <c r="F373" s="3">
        <v>0</v>
      </c>
      <c r="G373" s="3">
        <v>206996.8841</v>
      </c>
      <c r="H373" s="3">
        <v>17230041.2982</v>
      </c>
      <c r="I373" s="3">
        <v>4099322.5680999998</v>
      </c>
      <c r="J373" s="3">
        <v>3132734.7815</v>
      </c>
      <c r="K373" s="3">
        <v>38475681.476199999</v>
      </c>
      <c r="L373" s="4">
        <f t="shared" si="37"/>
        <v>205588370.68970001</v>
      </c>
      <c r="M373" s="7"/>
      <c r="N373" s="155">
        <v>35</v>
      </c>
      <c r="O373" s="147" t="s">
        <v>57</v>
      </c>
      <c r="P373" s="8">
        <v>1</v>
      </c>
      <c r="Q373" s="3" t="s">
        <v>754</v>
      </c>
      <c r="R373" s="3">
        <v>103005557.4452</v>
      </c>
      <c r="S373" s="3">
        <v>0</v>
      </c>
      <c r="T373" s="3">
        <v>149686.12409999999</v>
      </c>
      <c r="U373" s="3">
        <v>12459598.658399999</v>
      </c>
      <c r="V373" s="3">
        <v>2964352.3823000002</v>
      </c>
      <c r="W373" s="3">
        <v>2265381.5743</v>
      </c>
      <c r="X373" s="3">
        <v>30878264.503800001</v>
      </c>
      <c r="Y373" s="121">
        <f t="shared" si="38"/>
        <v>151722840.68810001</v>
      </c>
    </row>
    <row r="374" spans="1:25" ht="25" customHeight="1" x14ac:dyDescent="0.25">
      <c r="A374" s="151"/>
      <c r="B374" s="148"/>
      <c r="C374" s="1">
        <v>10</v>
      </c>
      <c r="D374" s="3" t="s">
        <v>404</v>
      </c>
      <c r="E374" s="3">
        <v>134566590.1257</v>
      </c>
      <c r="F374" s="3">
        <v>0</v>
      </c>
      <c r="G374" s="3">
        <v>195550.14129999999</v>
      </c>
      <c r="H374" s="3">
        <v>16277235.397600001</v>
      </c>
      <c r="I374" s="3">
        <v>3872633.69</v>
      </c>
      <c r="J374" s="3">
        <v>2959497.3450000002</v>
      </c>
      <c r="K374" s="3">
        <v>46004867.209600002</v>
      </c>
      <c r="L374" s="4">
        <f t="shared" si="37"/>
        <v>203876373.90919998</v>
      </c>
      <c r="M374" s="7"/>
      <c r="N374" s="156"/>
      <c r="O374" s="148"/>
      <c r="P374" s="8">
        <v>2</v>
      </c>
      <c r="Q374" s="3" t="s">
        <v>755</v>
      </c>
      <c r="R374" s="3">
        <v>113985847.2054</v>
      </c>
      <c r="S374" s="3">
        <v>0</v>
      </c>
      <c r="T374" s="3">
        <v>165642.51569999999</v>
      </c>
      <c r="U374" s="3">
        <v>13787779.4571</v>
      </c>
      <c r="V374" s="3">
        <v>3280349.3917999999</v>
      </c>
      <c r="W374" s="3">
        <v>2506868.9922000002</v>
      </c>
      <c r="X374" s="3">
        <v>28843087.496100001</v>
      </c>
      <c r="Y374" s="121">
        <f t="shared" si="38"/>
        <v>162569575.05830002</v>
      </c>
    </row>
    <row r="375" spans="1:25" ht="25" customHeight="1" x14ac:dyDescent="0.25">
      <c r="A375" s="151"/>
      <c r="B375" s="148"/>
      <c r="C375" s="1">
        <v>11</v>
      </c>
      <c r="D375" s="3" t="s">
        <v>405</v>
      </c>
      <c r="E375" s="3">
        <v>143670884.93189999</v>
      </c>
      <c r="F375" s="3">
        <v>0</v>
      </c>
      <c r="G375" s="3">
        <v>208780.3653</v>
      </c>
      <c r="H375" s="3">
        <v>17378495.0011</v>
      </c>
      <c r="I375" s="3">
        <v>4134642.2521000002</v>
      </c>
      <c r="J375" s="3">
        <v>3159726.3637999999</v>
      </c>
      <c r="K375" s="3">
        <v>48971931.9736</v>
      </c>
      <c r="L375" s="4">
        <f t="shared" si="37"/>
        <v>217524460.88779998</v>
      </c>
      <c r="M375" s="7"/>
      <c r="N375" s="156"/>
      <c r="O375" s="148"/>
      <c r="P375" s="8">
        <v>3</v>
      </c>
      <c r="Q375" s="3" t="s">
        <v>756</v>
      </c>
      <c r="R375" s="3">
        <v>95439198.974399999</v>
      </c>
      <c r="S375" s="3">
        <v>0</v>
      </c>
      <c r="T375" s="3">
        <v>138690.80600000001</v>
      </c>
      <c r="U375" s="3">
        <v>11544368.5272</v>
      </c>
      <c r="V375" s="3">
        <v>2746603.4246999999</v>
      </c>
      <c r="W375" s="3">
        <v>2098976.0959000001</v>
      </c>
      <c r="X375" s="3">
        <v>27441737.550500002</v>
      </c>
      <c r="Y375" s="121">
        <f t="shared" si="38"/>
        <v>139409575.37869999</v>
      </c>
    </row>
    <row r="376" spans="1:25" ht="25" customHeight="1" x14ac:dyDescent="0.25">
      <c r="A376" s="151"/>
      <c r="B376" s="148"/>
      <c r="C376" s="1">
        <v>12</v>
      </c>
      <c r="D376" s="3" t="s">
        <v>406</v>
      </c>
      <c r="E376" s="3">
        <v>124156652.6285</v>
      </c>
      <c r="F376" s="3">
        <v>0</v>
      </c>
      <c r="G376" s="3">
        <v>180422.57689999999</v>
      </c>
      <c r="H376" s="3">
        <v>15018044.6656</v>
      </c>
      <c r="I376" s="3">
        <v>3573050.6016000002</v>
      </c>
      <c r="J376" s="3">
        <v>2730553.5756000001</v>
      </c>
      <c r="K376" s="3">
        <v>38254558.943300001</v>
      </c>
      <c r="L376" s="4">
        <f t="shared" si="37"/>
        <v>183913282.99149999</v>
      </c>
      <c r="M376" s="7"/>
      <c r="N376" s="156"/>
      <c r="O376" s="148"/>
      <c r="P376" s="8">
        <v>4</v>
      </c>
      <c r="Q376" s="3" t="s">
        <v>757</v>
      </c>
      <c r="R376" s="3">
        <v>106857107.4833</v>
      </c>
      <c r="S376" s="3">
        <v>0</v>
      </c>
      <c r="T376" s="3">
        <v>155283.13860000001</v>
      </c>
      <c r="U376" s="3">
        <v>12925483.8871</v>
      </c>
      <c r="V376" s="3">
        <v>3075194.4748999998</v>
      </c>
      <c r="W376" s="3">
        <v>2350087.9794999999</v>
      </c>
      <c r="X376" s="3">
        <v>30686616.124200001</v>
      </c>
      <c r="Y376" s="121">
        <f t="shared" si="38"/>
        <v>156049773.08759999</v>
      </c>
    </row>
    <row r="377" spans="1:25" ht="25" customHeight="1" x14ac:dyDescent="0.25">
      <c r="A377" s="151"/>
      <c r="B377" s="148"/>
      <c r="C377" s="1">
        <v>13</v>
      </c>
      <c r="D377" s="3" t="s">
        <v>407</v>
      </c>
      <c r="E377" s="3">
        <v>107565313.3203</v>
      </c>
      <c r="F377" s="3">
        <v>0</v>
      </c>
      <c r="G377" s="3">
        <v>156312.29259999999</v>
      </c>
      <c r="H377" s="3">
        <v>13011148.784299999</v>
      </c>
      <c r="I377" s="3">
        <v>3095575.6242999998</v>
      </c>
      <c r="J377" s="3">
        <v>2365663.4153</v>
      </c>
      <c r="K377" s="3">
        <v>37035497.342100002</v>
      </c>
      <c r="L377" s="4">
        <f t="shared" si="37"/>
        <v>163229510.7789</v>
      </c>
      <c r="M377" s="7"/>
      <c r="N377" s="156"/>
      <c r="O377" s="148"/>
      <c r="P377" s="8">
        <v>5</v>
      </c>
      <c r="Q377" s="3" t="s">
        <v>758</v>
      </c>
      <c r="R377" s="3">
        <v>149875267.8601</v>
      </c>
      <c r="S377" s="3">
        <v>0</v>
      </c>
      <c r="T377" s="3">
        <v>217796.4811</v>
      </c>
      <c r="U377" s="3">
        <v>18128979.956700001</v>
      </c>
      <c r="V377" s="3">
        <v>4313195.5047000004</v>
      </c>
      <c r="W377" s="3">
        <v>3296178.1738999998</v>
      </c>
      <c r="X377" s="3">
        <v>41564503.800099999</v>
      </c>
      <c r="Y377" s="121">
        <f t="shared" si="38"/>
        <v>217395921.7766</v>
      </c>
    </row>
    <row r="378" spans="1:25" ht="25" customHeight="1" x14ac:dyDescent="0.25">
      <c r="A378" s="151"/>
      <c r="B378" s="148"/>
      <c r="C378" s="1">
        <v>14</v>
      </c>
      <c r="D378" s="3" t="s">
        <v>408</v>
      </c>
      <c r="E378" s="3">
        <v>110756966.4733</v>
      </c>
      <c r="F378" s="3">
        <v>0</v>
      </c>
      <c r="G378" s="3">
        <v>160950.35490000001</v>
      </c>
      <c r="H378" s="3">
        <v>13397212.588400001</v>
      </c>
      <c r="I378" s="3">
        <v>3187426.8297999999</v>
      </c>
      <c r="J378" s="3">
        <v>2435856.8341999999</v>
      </c>
      <c r="K378" s="3">
        <v>33545664.656599998</v>
      </c>
      <c r="L378" s="4">
        <f t="shared" si="37"/>
        <v>163484077.73719999</v>
      </c>
      <c r="M378" s="7"/>
      <c r="N378" s="156"/>
      <c r="O378" s="148"/>
      <c r="P378" s="8">
        <v>6</v>
      </c>
      <c r="Q378" s="3" t="s">
        <v>759</v>
      </c>
      <c r="R378" s="3">
        <v>124207887.6266</v>
      </c>
      <c r="S378" s="3">
        <v>0</v>
      </c>
      <c r="T378" s="3">
        <v>180497.03090000001</v>
      </c>
      <c r="U378" s="3">
        <v>15024242.074100001</v>
      </c>
      <c r="V378" s="3">
        <v>3574525.0715000001</v>
      </c>
      <c r="W378" s="3">
        <v>2731680.3771000002</v>
      </c>
      <c r="X378" s="3">
        <v>32040833.977899998</v>
      </c>
      <c r="Y378" s="121">
        <f t="shared" si="38"/>
        <v>177759666.15809998</v>
      </c>
    </row>
    <row r="379" spans="1:25" ht="25" customHeight="1" x14ac:dyDescent="0.25">
      <c r="A379" s="151"/>
      <c r="B379" s="148"/>
      <c r="C379" s="1">
        <v>15</v>
      </c>
      <c r="D379" s="3" t="s">
        <v>409</v>
      </c>
      <c r="E379" s="3">
        <v>128212031.12530001</v>
      </c>
      <c r="F379" s="3">
        <v>0</v>
      </c>
      <c r="G379" s="3">
        <v>186315.79190000001</v>
      </c>
      <c r="H379" s="3">
        <v>15508585.0766</v>
      </c>
      <c r="I379" s="3">
        <v>3689758.5852000001</v>
      </c>
      <c r="J379" s="3">
        <v>2819742.7412</v>
      </c>
      <c r="K379" s="3">
        <v>40983042.385499999</v>
      </c>
      <c r="L379" s="4">
        <f t="shared" si="37"/>
        <v>191399475.70569998</v>
      </c>
      <c r="M379" s="7"/>
      <c r="N379" s="156"/>
      <c r="O379" s="148"/>
      <c r="P379" s="8">
        <v>7</v>
      </c>
      <c r="Q379" s="3" t="s">
        <v>760</v>
      </c>
      <c r="R379" s="3">
        <v>114354497.9298</v>
      </c>
      <c r="S379" s="3">
        <v>0</v>
      </c>
      <c r="T379" s="3">
        <v>166178.2334</v>
      </c>
      <c r="U379" s="3">
        <v>13832371.6149</v>
      </c>
      <c r="V379" s="3">
        <v>3290958.6315000001</v>
      </c>
      <c r="W379" s="3">
        <v>2514976.6573000001</v>
      </c>
      <c r="X379" s="3">
        <v>30234745.490400001</v>
      </c>
      <c r="Y379" s="121">
        <f t="shared" si="38"/>
        <v>164393728.55730003</v>
      </c>
    </row>
    <row r="380" spans="1:25" ht="25" customHeight="1" x14ac:dyDescent="0.25">
      <c r="A380" s="151"/>
      <c r="B380" s="148"/>
      <c r="C380" s="1">
        <v>16</v>
      </c>
      <c r="D380" s="3" t="s">
        <v>410</v>
      </c>
      <c r="E380" s="3">
        <v>99445553.329500005</v>
      </c>
      <c r="F380" s="3">
        <v>0</v>
      </c>
      <c r="G380" s="3">
        <v>144512.77979999999</v>
      </c>
      <c r="H380" s="3">
        <v>12028978.9559</v>
      </c>
      <c r="I380" s="3">
        <v>2861900.5638000001</v>
      </c>
      <c r="J380" s="3">
        <v>2187087.0828999998</v>
      </c>
      <c r="K380" s="3">
        <v>31486722.453299999</v>
      </c>
      <c r="L380" s="4">
        <f t="shared" si="37"/>
        <v>148154755.1652</v>
      </c>
      <c r="M380" s="7"/>
      <c r="N380" s="156"/>
      <c r="O380" s="148"/>
      <c r="P380" s="8">
        <v>8</v>
      </c>
      <c r="Q380" s="3" t="s">
        <v>761</v>
      </c>
      <c r="R380" s="3">
        <v>99350603.058300003</v>
      </c>
      <c r="S380" s="3">
        <v>0</v>
      </c>
      <c r="T380" s="3">
        <v>144374.79949999999</v>
      </c>
      <c r="U380" s="3">
        <v>12017493.7283</v>
      </c>
      <c r="V380" s="3">
        <v>2859168.031</v>
      </c>
      <c r="W380" s="3">
        <v>2184998.8596999999</v>
      </c>
      <c r="X380" s="3">
        <v>28470412.0535</v>
      </c>
      <c r="Y380" s="121">
        <f t="shared" si="38"/>
        <v>145027050.53030002</v>
      </c>
    </row>
    <row r="381" spans="1:25" ht="25" customHeight="1" x14ac:dyDescent="0.25">
      <c r="A381" s="151"/>
      <c r="B381" s="148"/>
      <c r="C381" s="1">
        <v>17</v>
      </c>
      <c r="D381" s="3" t="s">
        <v>411</v>
      </c>
      <c r="E381" s="3">
        <v>138370834.14179999</v>
      </c>
      <c r="F381" s="3">
        <v>0</v>
      </c>
      <c r="G381" s="3">
        <v>201078.41130000001</v>
      </c>
      <c r="H381" s="3">
        <v>16737398.468499999</v>
      </c>
      <c r="I381" s="3">
        <v>3982114.3829999999</v>
      </c>
      <c r="J381" s="3">
        <v>3043163.3579000002</v>
      </c>
      <c r="K381" s="3">
        <v>44243521.017899998</v>
      </c>
      <c r="L381" s="4">
        <f t="shared" si="37"/>
        <v>206578109.78039995</v>
      </c>
      <c r="M381" s="7"/>
      <c r="N381" s="156"/>
      <c r="O381" s="148"/>
      <c r="P381" s="8">
        <v>9</v>
      </c>
      <c r="Q381" s="3" t="s">
        <v>762</v>
      </c>
      <c r="R381" s="3">
        <v>131027548.4753</v>
      </c>
      <c r="S381" s="3">
        <v>0</v>
      </c>
      <c r="T381" s="3">
        <v>190407.25930000001</v>
      </c>
      <c r="U381" s="3">
        <v>15849151.3243</v>
      </c>
      <c r="V381" s="3">
        <v>3770785.1412</v>
      </c>
      <c r="W381" s="3">
        <v>2881663.8771000002</v>
      </c>
      <c r="X381" s="3">
        <v>36806353.158200003</v>
      </c>
      <c r="Y381" s="121">
        <f t="shared" si="38"/>
        <v>190525909.23539999</v>
      </c>
    </row>
    <row r="382" spans="1:25" ht="25" customHeight="1" x14ac:dyDescent="0.25">
      <c r="A382" s="151"/>
      <c r="B382" s="148"/>
      <c r="C382" s="1">
        <v>18</v>
      </c>
      <c r="D382" s="3" t="s">
        <v>412</v>
      </c>
      <c r="E382" s="3">
        <v>93070176.664700001</v>
      </c>
      <c r="F382" s="3">
        <v>0</v>
      </c>
      <c r="G382" s="3">
        <v>135248.1784</v>
      </c>
      <c r="H382" s="3">
        <v>11257810.5208</v>
      </c>
      <c r="I382" s="3">
        <v>2678426.3563999999</v>
      </c>
      <c r="J382" s="3">
        <v>2046874.6401</v>
      </c>
      <c r="K382" s="3">
        <v>31969129.372000001</v>
      </c>
      <c r="L382" s="4">
        <f t="shared" si="37"/>
        <v>141157665.7324</v>
      </c>
      <c r="M382" s="7"/>
      <c r="N382" s="156"/>
      <c r="O382" s="148"/>
      <c r="P382" s="8">
        <v>10</v>
      </c>
      <c r="Q382" s="3" t="s">
        <v>763</v>
      </c>
      <c r="R382" s="3">
        <v>92407780.152400002</v>
      </c>
      <c r="S382" s="3">
        <v>0</v>
      </c>
      <c r="T382" s="3">
        <v>134285.5938</v>
      </c>
      <c r="U382" s="3">
        <v>11177686.7401</v>
      </c>
      <c r="V382" s="3">
        <v>2659363.5337</v>
      </c>
      <c r="W382" s="3">
        <v>2032306.68</v>
      </c>
      <c r="X382" s="3">
        <v>28701558.4538</v>
      </c>
      <c r="Y382" s="121">
        <f t="shared" si="38"/>
        <v>137112981.15380001</v>
      </c>
    </row>
    <row r="383" spans="1:25" ht="25" customHeight="1" x14ac:dyDescent="0.25">
      <c r="A383" s="151"/>
      <c r="B383" s="148"/>
      <c r="C383" s="1">
        <v>19</v>
      </c>
      <c r="D383" s="3" t="s">
        <v>413</v>
      </c>
      <c r="E383" s="3">
        <v>122805979.4006</v>
      </c>
      <c r="F383" s="3">
        <v>0</v>
      </c>
      <c r="G383" s="3">
        <v>178459.799</v>
      </c>
      <c r="H383" s="3">
        <v>14854666.623199999</v>
      </c>
      <c r="I383" s="3">
        <v>3534180.1609999998</v>
      </c>
      <c r="J383" s="3">
        <v>2700848.4769000001</v>
      </c>
      <c r="K383" s="3">
        <v>41303407.844400004</v>
      </c>
      <c r="L383" s="4">
        <f t="shared" si="37"/>
        <v>185377542.30510002</v>
      </c>
      <c r="M383" s="7"/>
      <c r="N383" s="156"/>
      <c r="O383" s="148"/>
      <c r="P383" s="8">
        <v>11</v>
      </c>
      <c r="Q383" s="3" t="s">
        <v>764</v>
      </c>
      <c r="R383" s="3">
        <v>88511961.182600006</v>
      </c>
      <c r="S383" s="3">
        <v>0</v>
      </c>
      <c r="T383" s="3">
        <v>128624.2484</v>
      </c>
      <c r="U383" s="3">
        <v>10706446.7215</v>
      </c>
      <c r="V383" s="3">
        <v>2547247.4446999999</v>
      </c>
      <c r="W383" s="3">
        <v>1946626.6765999999</v>
      </c>
      <c r="X383" s="3">
        <v>25688689.2623</v>
      </c>
      <c r="Y383" s="121">
        <f t="shared" si="38"/>
        <v>129529595.5361</v>
      </c>
    </row>
    <row r="384" spans="1:25" ht="25" customHeight="1" x14ac:dyDescent="0.25">
      <c r="A384" s="151"/>
      <c r="B384" s="148"/>
      <c r="C384" s="1">
        <v>20</v>
      </c>
      <c r="D384" s="3" t="s">
        <v>414</v>
      </c>
      <c r="E384" s="3">
        <v>102963856.9542</v>
      </c>
      <c r="F384" s="3">
        <v>0</v>
      </c>
      <c r="G384" s="3">
        <v>149625.52559999999</v>
      </c>
      <c r="H384" s="3">
        <v>12454554.5482</v>
      </c>
      <c r="I384" s="3">
        <v>2963152.3018999998</v>
      </c>
      <c r="J384" s="3">
        <v>2264464.4632999999</v>
      </c>
      <c r="K384" s="3">
        <v>32173191.4153</v>
      </c>
      <c r="L384" s="4">
        <f t="shared" si="37"/>
        <v>152968845.2085</v>
      </c>
      <c r="M384" s="7"/>
      <c r="N384" s="156"/>
      <c r="O384" s="148"/>
      <c r="P384" s="8">
        <v>12</v>
      </c>
      <c r="Q384" s="3" t="s">
        <v>765</v>
      </c>
      <c r="R384" s="3">
        <v>94898358.223199993</v>
      </c>
      <c r="S384" s="3">
        <v>0</v>
      </c>
      <c r="T384" s="3">
        <v>137904.86429999999</v>
      </c>
      <c r="U384" s="3">
        <v>11478948.1862</v>
      </c>
      <c r="V384" s="3">
        <v>2731038.8026999999</v>
      </c>
      <c r="W384" s="3">
        <v>2087081.4883999999</v>
      </c>
      <c r="X384" s="3">
        <v>27429058.3539</v>
      </c>
      <c r="Y384" s="121">
        <f t="shared" si="38"/>
        <v>138762389.91869998</v>
      </c>
    </row>
    <row r="385" spans="1:25" ht="25" customHeight="1" x14ac:dyDescent="0.25">
      <c r="A385" s="151"/>
      <c r="B385" s="148"/>
      <c r="C385" s="1">
        <v>21</v>
      </c>
      <c r="D385" s="3" t="s">
        <v>415</v>
      </c>
      <c r="E385" s="3">
        <v>131241356.70100001</v>
      </c>
      <c r="F385" s="3">
        <v>0</v>
      </c>
      <c r="G385" s="3">
        <v>190717.9621</v>
      </c>
      <c r="H385" s="3">
        <v>15875013.663699999</v>
      </c>
      <c r="I385" s="3">
        <v>3776938.2355999998</v>
      </c>
      <c r="J385" s="3">
        <v>2886366.1206999999</v>
      </c>
      <c r="K385" s="3">
        <v>41728194.121200003</v>
      </c>
      <c r="L385" s="4">
        <f t="shared" si="37"/>
        <v>195698586.80429998</v>
      </c>
      <c r="M385" s="7"/>
      <c r="N385" s="156"/>
      <c r="O385" s="148"/>
      <c r="P385" s="8">
        <v>13</v>
      </c>
      <c r="Q385" s="3" t="s">
        <v>766</v>
      </c>
      <c r="R385" s="3">
        <v>103213188.4954</v>
      </c>
      <c r="S385" s="3">
        <v>0</v>
      </c>
      <c r="T385" s="3">
        <v>149987.8504</v>
      </c>
      <c r="U385" s="3">
        <v>12484713.8038</v>
      </c>
      <c r="V385" s="3">
        <v>2970327.7064999999</v>
      </c>
      <c r="W385" s="3">
        <v>2269947.9643000001</v>
      </c>
      <c r="X385" s="3">
        <v>31598522.528900001</v>
      </c>
      <c r="Y385" s="121">
        <f t="shared" si="38"/>
        <v>152686688.3493</v>
      </c>
    </row>
    <row r="386" spans="1:25" ht="25" customHeight="1" x14ac:dyDescent="0.25">
      <c r="A386" s="151"/>
      <c r="B386" s="148"/>
      <c r="C386" s="1">
        <v>22</v>
      </c>
      <c r="D386" s="3" t="s">
        <v>416</v>
      </c>
      <c r="E386" s="3">
        <v>146832619.14910001</v>
      </c>
      <c r="F386" s="3">
        <v>0</v>
      </c>
      <c r="G386" s="3">
        <v>213374.9498</v>
      </c>
      <c r="H386" s="3">
        <v>17760939.7971</v>
      </c>
      <c r="I386" s="3">
        <v>4225632.4336000001</v>
      </c>
      <c r="J386" s="3">
        <v>3229261.7812999999</v>
      </c>
      <c r="K386" s="3">
        <v>43261646.690700002</v>
      </c>
      <c r="L386" s="4">
        <f t="shared" si="37"/>
        <v>215523474.80160004</v>
      </c>
      <c r="M386" s="7"/>
      <c r="N386" s="156"/>
      <c r="O386" s="148"/>
      <c r="P386" s="8">
        <v>14</v>
      </c>
      <c r="Q386" s="3" t="s">
        <v>767</v>
      </c>
      <c r="R386" s="3">
        <v>113574372.5469</v>
      </c>
      <c r="S386" s="3">
        <v>0</v>
      </c>
      <c r="T386" s="3">
        <v>165044.56700000001</v>
      </c>
      <c r="U386" s="3">
        <v>13738007.297</v>
      </c>
      <c r="V386" s="3">
        <v>3268507.7406000001</v>
      </c>
      <c r="W386" s="3">
        <v>2497819.5085</v>
      </c>
      <c r="X386" s="3">
        <v>35265797.5832</v>
      </c>
      <c r="Y386" s="121">
        <f t="shared" si="38"/>
        <v>168509549.2432</v>
      </c>
    </row>
    <row r="387" spans="1:25" ht="25" customHeight="1" x14ac:dyDescent="0.25">
      <c r="A387" s="151"/>
      <c r="B387" s="149"/>
      <c r="C387" s="1">
        <v>23</v>
      </c>
      <c r="D387" s="3" t="s">
        <v>417</v>
      </c>
      <c r="E387" s="3">
        <v>149928790.12419999</v>
      </c>
      <c r="F387" s="3">
        <v>0</v>
      </c>
      <c r="G387" s="3">
        <v>217874.25880000001</v>
      </c>
      <c r="H387" s="3">
        <v>18135454.0339</v>
      </c>
      <c r="I387" s="3">
        <v>4314735.7988</v>
      </c>
      <c r="J387" s="3">
        <v>3297355.2788999998</v>
      </c>
      <c r="K387" s="3">
        <v>49357485.762599997</v>
      </c>
      <c r="L387" s="4">
        <f t="shared" si="37"/>
        <v>225251695.25719997</v>
      </c>
      <c r="M387" s="7"/>
      <c r="N387" s="156"/>
      <c r="O387" s="148"/>
      <c r="P387" s="8">
        <v>15</v>
      </c>
      <c r="Q387" s="3" t="s">
        <v>768</v>
      </c>
      <c r="R387" s="3">
        <v>105339094.6124</v>
      </c>
      <c r="S387" s="3">
        <v>0</v>
      </c>
      <c r="T387" s="3">
        <v>153077.18520000001</v>
      </c>
      <c r="U387" s="3">
        <v>12741864.366</v>
      </c>
      <c r="V387" s="3">
        <v>3031508.2390999999</v>
      </c>
      <c r="W387" s="3">
        <v>2316702.6120000002</v>
      </c>
      <c r="X387" s="3">
        <v>26724134.854499999</v>
      </c>
      <c r="Y387" s="121">
        <f t="shared" si="38"/>
        <v>150306381.86919999</v>
      </c>
    </row>
    <row r="388" spans="1:25" ht="25" customHeight="1" x14ac:dyDescent="0.3">
      <c r="A388" s="1"/>
      <c r="B388" s="152" t="s">
        <v>828</v>
      </c>
      <c r="C388" s="153"/>
      <c r="D388" s="154"/>
      <c r="E388" s="10">
        <f>SUM(E365:E387)</f>
        <v>2925205330.6086998</v>
      </c>
      <c r="F388" s="10">
        <f t="shared" ref="F388:L388" si="44">SUM(F365:F387)</f>
        <v>0</v>
      </c>
      <c r="G388" s="10">
        <f t="shared" si="44"/>
        <v>4250864.3122999994</v>
      </c>
      <c r="H388" s="10">
        <f t="shared" si="44"/>
        <v>353834155.3282001</v>
      </c>
      <c r="I388" s="10">
        <f t="shared" si="44"/>
        <v>84183218.902099997</v>
      </c>
      <c r="J388" s="10">
        <f t="shared" si="44"/>
        <v>64333482.786799997</v>
      </c>
      <c r="K388" s="10">
        <f t="shared" si="44"/>
        <v>914697619.78960001</v>
      </c>
      <c r="L388" s="10">
        <f t="shared" si="44"/>
        <v>4346504671.7276993</v>
      </c>
      <c r="M388" s="21"/>
      <c r="N388" s="156"/>
      <c r="O388" s="148"/>
      <c r="P388" s="8">
        <v>16</v>
      </c>
      <c r="Q388" s="3" t="s">
        <v>769</v>
      </c>
      <c r="R388" s="3">
        <v>109781390.9885</v>
      </c>
      <c r="S388" s="3">
        <v>0</v>
      </c>
      <c r="T388" s="3">
        <v>159532.66329999999</v>
      </c>
      <c r="U388" s="3">
        <v>13279206.538000001</v>
      </c>
      <c r="V388" s="3">
        <v>3159351.165</v>
      </c>
      <c r="W388" s="3">
        <v>2414401.1886999998</v>
      </c>
      <c r="X388" s="3">
        <v>29951488.256000001</v>
      </c>
      <c r="Y388" s="121">
        <f t="shared" si="38"/>
        <v>158745370.79950002</v>
      </c>
    </row>
    <row r="389" spans="1:25" ht="25" customHeight="1" x14ac:dyDescent="0.25">
      <c r="A389" s="151">
        <v>19</v>
      </c>
      <c r="B389" s="147" t="s">
        <v>41</v>
      </c>
      <c r="C389" s="1">
        <v>1</v>
      </c>
      <c r="D389" s="3" t="s">
        <v>418</v>
      </c>
      <c r="E389" s="3">
        <v>96212321.285099998</v>
      </c>
      <c r="F389" s="3">
        <v>0</v>
      </c>
      <c r="G389" s="3">
        <v>139814.29569999999</v>
      </c>
      <c r="H389" s="3">
        <v>11637885.750399999</v>
      </c>
      <c r="I389" s="3">
        <v>2768852.7773000002</v>
      </c>
      <c r="J389" s="3">
        <v>2115979.2272999999</v>
      </c>
      <c r="K389" s="3">
        <v>33855303.420100003</v>
      </c>
      <c r="L389" s="4">
        <f t="shared" si="37"/>
        <v>146730156.75590003</v>
      </c>
      <c r="M389" s="7"/>
      <c r="N389" s="157"/>
      <c r="O389" s="149"/>
      <c r="P389" s="8">
        <v>17</v>
      </c>
      <c r="Q389" s="3" t="s">
        <v>770</v>
      </c>
      <c r="R389" s="3">
        <v>109520511.99789999</v>
      </c>
      <c r="S389" s="3">
        <v>0</v>
      </c>
      <c r="T389" s="3">
        <v>159153.55790000001</v>
      </c>
      <c r="U389" s="3">
        <v>13247650.4977</v>
      </c>
      <c r="V389" s="3">
        <v>3151843.4413000001</v>
      </c>
      <c r="W389" s="3">
        <v>2408663.7269000001</v>
      </c>
      <c r="X389" s="3">
        <v>28973331.389699999</v>
      </c>
      <c r="Y389" s="121">
        <f t="shared" si="38"/>
        <v>157461154.61140001</v>
      </c>
    </row>
    <row r="390" spans="1:25" ht="25" customHeight="1" x14ac:dyDescent="0.3">
      <c r="A390" s="151"/>
      <c r="B390" s="148"/>
      <c r="C390" s="1">
        <v>2</v>
      </c>
      <c r="D390" s="3" t="s">
        <v>419</v>
      </c>
      <c r="E390" s="3">
        <v>98546702.0634</v>
      </c>
      <c r="F390" s="3">
        <v>0</v>
      </c>
      <c r="G390" s="3">
        <v>143206.58259999999</v>
      </c>
      <c r="H390" s="3">
        <v>11920253.501599999</v>
      </c>
      <c r="I390" s="3">
        <v>2836032.912</v>
      </c>
      <c r="J390" s="3">
        <v>2167318.8185000001</v>
      </c>
      <c r="K390" s="3">
        <v>34918497.201700002</v>
      </c>
      <c r="L390" s="4">
        <f t="shared" si="37"/>
        <v>150532011.07980001</v>
      </c>
      <c r="M390" s="7"/>
      <c r="N390" s="14"/>
      <c r="O390" s="152" t="s">
        <v>845</v>
      </c>
      <c r="P390" s="153"/>
      <c r="Q390" s="154"/>
      <c r="R390" s="10">
        <f>SUM(R373:R389)</f>
        <v>1855350174.2577</v>
      </c>
      <c r="S390" s="10">
        <f t="shared" ref="S390:X390" si="45">SUM(S373:S389)</f>
        <v>0</v>
      </c>
      <c r="T390" s="10">
        <f t="shared" si="45"/>
        <v>2696166.9188999999</v>
      </c>
      <c r="U390" s="10">
        <f t="shared" si="45"/>
        <v>224423993.3784</v>
      </c>
      <c r="V390" s="10">
        <f t="shared" si="45"/>
        <v>53394320.127199993</v>
      </c>
      <c r="W390" s="10">
        <f t="shared" si="45"/>
        <v>40804362.432400003</v>
      </c>
      <c r="X390" s="10">
        <f t="shared" si="45"/>
        <v>521299134.83700007</v>
      </c>
      <c r="Y390" s="5">
        <f t="shared" si="38"/>
        <v>2697968151.9516001</v>
      </c>
    </row>
    <row r="391" spans="1:25" ht="25" customHeight="1" x14ac:dyDescent="0.25">
      <c r="A391" s="151"/>
      <c r="B391" s="148"/>
      <c r="C391" s="1">
        <v>3</v>
      </c>
      <c r="D391" s="3" t="s">
        <v>420</v>
      </c>
      <c r="E391" s="3">
        <v>89855177.0528</v>
      </c>
      <c r="F391" s="3">
        <v>0</v>
      </c>
      <c r="G391" s="3">
        <v>130576.1894</v>
      </c>
      <c r="H391" s="3">
        <v>10868922.718599999</v>
      </c>
      <c r="I391" s="3">
        <v>2585903.2733</v>
      </c>
      <c r="J391" s="3">
        <v>1976167.767</v>
      </c>
      <c r="K391" s="3">
        <v>33105836.774599999</v>
      </c>
      <c r="L391" s="4">
        <f t="shared" si="37"/>
        <v>138522583.77570003</v>
      </c>
      <c r="M391" s="7"/>
      <c r="N391" s="155">
        <v>36</v>
      </c>
      <c r="O391" s="147" t="s">
        <v>58</v>
      </c>
      <c r="P391" s="8">
        <v>1</v>
      </c>
      <c r="Q391" s="3" t="s">
        <v>771</v>
      </c>
      <c r="R391" s="3">
        <v>103088418.5605</v>
      </c>
      <c r="S391" s="3">
        <v>0</v>
      </c>
      <c r="T391" s="3">
        <v>149806.53659999999</v>
      </c>
      <c r="U391" s="3">
        <v>12469621.576199999</v>
      </c>
      <c r="V391" s="3">
        <v>2966737.0065000001</v>
      </c>
      <c r="W391" s="3">
        <v>2267203.9229000001</v>
      </c>
      <c r="X391" s="3">
        <v>29470648.639800001</v>
      </c>
      <c r="Y391" s="121">
        <f t="shared" si="38"/>
        <v>150412436.24250001</v>
      </c>
    </row>
    <row r="392" spans="1:25" ht="25" customHeight="1" x14ac:dyDescent="0.25">
      <c r="A392" s="151"/>
      <c r="B392" s="148"/>
      <c r="C392" s="1">
        <v>4</v>
      </c>
      <c r="D392" s="3" t="s">
        <v>421</v>
      </c>
      <c r="E392" s="3">
        <v>97480444.690899998</v>
      </c>
      <c r="F392" s="3">
        <v>0</v>
      </c>
      <c r="G392" s="3">
        <v>141657.11350000001</v>
      </c>
      <c r="H392" s="3">
        <v>11791278.529200001</v>
      </c>
      <c r="I392" s="3">
        <v>2805347.5523000001</v>
      </c>
      <c r="J392" s="3">
        <v>2143868.8234999999</v>
      </c>
      <c r="K392" s="3">
        <v>34832597.304499999</v>
      </c>
      <c r="L392" s="4">
        <f t="shared" si="37"/>
        <v>149195194.01389998</v>
      </c>
      <c r="M392" s="7"/>
      <c r="N392" s="156"/>
      <c r="O392" s="148"/>
      <c r="P392" s="8">
        <v>2</v>
      </c>
      <c r="Q392" s="3" t="s">
        <v>772</v>
      </c>
      <c r="R392" s="3">
        <v>99815354.420399994</v>
      </c>
      <c r="S392" s="3">
        <v>0</v>
      </c>
      <c r="T392" s="3">
        <v>145050.1691</v>
      </c>
      <c r="U392" s="3">
        <v>12073710.262499999</v>
      </c>
      <c r="V392" s="3">
        <v>2872542.9093999998</v>
      </c>
      <c r="W392" s="3">
        <v>2195220.0477</v>
      </c>
      <c r="X392" s="3">
        <v>32433000.194600001</v>
      </c>
      <c r="Y392" s="121">
        <f t="shared" si="38"/>
        <v>149534878.00370002</v>
      </c>
    </row>
    <row r="393" spans="1:25" ht="25" customHeight="1" x14ac:dyDescent="0.25">
      <c r="A393" s="151"/>
      <c r="B393" s="148"/>
      <c r="C393" s="1">
        <v>5</v>
      </c>
      <c r="D393" s="3" t="s">
        <v>422</v>
      </c>
      <c r="E393" s="3">
        <v>118149507.93880001</v>
      </c>
      <c r="F393" s="3">
        <v>0</v>
      </c>
      <c r="G393" s="3">
        <v>171693.08480000001</v>
      </c>
      <c r="H393" s="3">
        <v>14291417.736199999</v>
      </c>
      <c r="I393" s="3">
        <v>3400173.5830000001</v>
      </c>
      <c r="J393" s="3">
        <v>2598439.5883999998</v>
      </c>
      <c r="K393" s="3">
        <v>40690253.353799999</v>
      </c>
      <c r="L393" s="4">
        <f t="shared" ref="L393:L413" si="46">E393+F393+G393+H393+I393+J393+K393</f>
        <v>179301485.28500003</v>
      </c>
      <c r="M393" s="7"/>
      <c r="N393" s="156"/>
      <c r="O393" s="148"/>
      <c r="P393" s="8">
        <v>3</v>
      </c>
      <c r="Q393" s="3" t="s">
        <v>773</v>
      </c>
      <c r="R393" s="3">
        <v>117798467.7149</v>
      </c>
      <c r="S393" s="3">
        <v>0</v>
      </c>
      <c r="T393" s="3">
        <v>171182.9584</v>
      </c>
      <c r="U393" s="3">
        <v>14248955.752499999</v>
      </c>
      <c r="V393" s="3">
        <v>3390071.1483</v>
      </c>
      <c r="W393" s="3">
        <v>2590719.2277000002</v>
      </c>
      <c r="X393" s="3">
        <v>34074524.659599997</v>
      </c>
      <c r="Y393" s="121">
        <f t="shared" ref="Y393:Y412" si="47">R393+S393+T393+U393+V393+W393+X393</f>
        <v>172273921.46139997</v>
      </c>
    </row>
    <row r="394" spans="1:25" ht="25" customHeight="1" x14ac:dyDescent="0.25">
      <c r="A394" s="151"/>
      <c r="B394" s="148"/>
      <c r="C394" s="1">
        <v>6</v>
      </c>
      <c r="D394" s="3" t="s">
        <v>423</v>
      </c>
      <c r="E394" s="3">
        <v>94130294.174199998</v>
      </c>
      <c r="F394" s="3">
        <v>0</v>
      </c>
      <c r="G394" s="3">
        <v>136788.72519999999</v>
      </c>
      <c r="H394" s="3">
        <v>11386042.8126</v>
      </c>
      <c r="I394" s="3">
        <v>2708935.0197000001</v>
      </c>
      <c r="J394" s="3">
        <v>2070189.6022999999</v>
      </c>
      <c r="K394" s="3">
        <v>33639823.461599998</v>
      </c>
      <c r="L394" s="4">
        <f t="shared" si="46"/>
        <v>144072073.7956</v>
      </c>
      <c r="M394" s="7"/>
      <c r="N394" s="156"/>
      <c r="O394" s="148"/>
      <c r="P394" s="8">
        <v>4</v>
      </c>
      <c r="Q394" s="3" t="s">
        <v>774</v>
      </c>
      <c r="R394" s="3">
        <v>130015142.42299999</v>
      </c>
      <c r="S394" s="3">
        <v>0</v>
      </c>
      <c r="T394" s="3">
        <v>188936.046</v>
      </c>
      <c r="U394" s="3">
        <v>15726690.231899999</v>
      </c>
      <c r="V394" s="3">
        <v>3741649.5452999999</v>
      </c>
      <c r="W394" s="3">
        <v>2859398.2239999999</v>
      </c>
      <c r="X394" s="3">
        <v>37147005.9899</v>
      </c>
      <c r="Y394" s="121">
        <f t="shared" si="47"/>
        <v>189678822.4601</v>
      </c>
    </row>
    <row r="395" spans="1:25" ht="25" customHeight="1" x14ac:dyDescent="0.25">
      <c r="A395" s="151"/>
      <c r="B395" s="148"/>
      <c r="C395" s="1">
        <v>7</v>
      </c>
      <c r="D395" s="3" t="s">
        <v>424</v>
      </c>
      <c r="E395" s="3">
        <v>151936533.30270001</v>
      </c>
      <c r="F395" s="3">
        <v>0</v>
      </c>
      <c r="G395" s="3">
        <v>220791.88099999999</v>
      </c>
      <c r="H395" s="3">
        <v>18378311.553800002</v>
      </c>
      <c r="I395" s="3">
        <v>4372515.7713000001</v>
      </c>
      <c r="J395" s="3">
        <v>3341511.1916</v>
      </c>
      <c r="K395" s="3">
        <v>50095296.347400002</v>
      </c>
      <c r="L395" s="4">
        <f t="shared" si="46"/>
        <v>228344960.0478</v>
      </c>
      <c r="M395" s="7"/>
      <c r="N395" s="156"/>
      <c r="O395" s="148"/>
      <c r="P395" s="8">
        <v>5</v>
      </c>
      <c r="Q395" s="3" t="s">
        <v>775</v>
      </c>
      <c r="R395" s="3">
        <v>113164325.54009999</v>
      </c>
      <c r="S395" s="3">
        <v>0</v>
      </c>
      <c r="T395" s="3">
        <v>164448.69279999999</v>
      </c>
      <c r="U395" s="3">
        <v>13688407.826199999</v>
      </c>
      <c r="V395" s="3">
        <v>3256707.1751000001</v>
      </c>
      <c r="W395" s="3">
        <v>2488801.4229000001</v>
      </c>
      <c r="X395" s="3">
        <v>33603602.039300002</v>
      </c>
      <c r="Y395" s="121">
        <f t="shared" si="47"/>
        <v>166366292.69639999</v>
      </c>
    </row>
    <row r="396" spans="1:25" ht="25" customHeight="1" x14ac:dyDescent="0.25">
      <c r="A396" s="151"/>
      <c r="B396" s="148"/>
      <c r="C396" s="1">
        <v>8</v>
      </c>
      <c r="D396" s="3" t="s">
        <v>425</v>
      </c>
      <c r="E396" s="3">
        <v>103516758.7098</v>
      </c>
      <c r="F396" s="3">
        <v>0</v>
      </c>
      <c r="G396" s="3">
        <v>150428.99410000001</v>
      </c>
      <c r="H396" s="3">
        <v>12521433.7938</v>
      </c>
      <c r="I396" s="3">
        <v>2979064.0224000001</v>
      </c>
      <c r="J396" s="3">
        <v>2276624.3261000002</v>
      </c>
      <c r="K396" s="3">
        <v>36101114.410599999</v>
      </c>
      <c r="L396" s="4">
        <f t="shared" si="46"/>
        <v>157545424.25680003</v>
      </c>
      <c r="M396" s="7"/>
      <c r="N396" s="156"/>
      <c r="O396" s="148"/>
      <c r="P396" s="8">
        <v>6</v>
      </c>
      <c r="Q396" s="3" t="s">
        <v>776</v>
      </c>
      <c r="R396" s="3">
        <v>157135186.22979999</v>
      </c>
      <c r="S396" s="3">
        <v>0</v>
      </c>
      <c r="T396" s="3">
        <v>228346.48509999999</v>
      </c>
      <c r="U396" s="3">
        <v>19007142.9551</v>
      </c>
      <c r="V396" s="3">
        <v>4522125.5552000003</v>
      </c>
      <c r="W396" s="3">
        <v>3455844.1737000002</v>
      </c>
      <c r="X396" s="3">
        <v>45461173.395800002</v>
      </c>
      <c r="Y396" s="121">
        <f t="shared" si="47"/>
        <v>229809818.7947</v>
      </c>
    </row>
    <row r="397" spans="1:25" ht="25" customHeight="1" x14ac:dyDescent="0.25">
      <c r="A397" s="151"/>
      <c r="B397" s="148"/>
      <c r="C397" s="1">
        <v>9</v>
      </c>
      <c r="D397" s="3" t="s">
        <v>426</v>
      </c>
      <c r="E397" s="3">
        <v>111276497.3748</v>
      </c>
      <c r="F397" s="3">
        <v>0</v>
      </c>
      <c r="G397" s="3">
        <v>161705.32939999999</v>
      </c>
      <c r="H397" s="3">
        <v>13460055.280400001</v>
      </c>
      <c r="I397" s="3">
        <v>3202378.1849000002</v>
      </c>
      <c r="J397" s="3">
        <v>2447282.7782999999</v>
      </c>
      <c r="K397" s="3">
        <v>37257576.627700001</v>
      </c>
      <c r="L397" s="4">
        <f t="shared" si="46"/>
        <v>167805495.57550001</v>
      </c>
      <c r="M397" s="7"/>
      <c r="N397" s="156"/>
      <c r="O397" s="148"/>
      <c r="P397" s="8">
        <v>7</v>
      </c>
      <c r="Q397" s="3" t="s">
        <v>777</v>
      </c>
      <c r="R397" s="3">
        <v>119337356.7682</v>
      </c>
      <c r="S397" s="3">
        <v>0</v>
      </c>
      <c r="T397" s="3">
        <v>173419.2488</v>
      </c>
      <c r="U397" s="3">
        <v>14435100.4661</v>
      </c>
      <c r="V397" s="3">
        <v>3434358.1707000001</v>
      </c>
      <c r="W397" s="3">
        <v>2624563.7211000002</v>
      </c>
      <c r="X397" s="3">
        <v>38703692.689300001</v>
      </c>
      <c r="Y397" s="121">
        <f t="shared" si="47"/>
        <v>178708491.06420001</v>
      </c>
    </row>
    <row r="398" spans="1:25" ht="25" customHeight="1" x14ac:dyDescent="0.25">
      <c r="A398" s="151"/>
      <c r="B398" s="148"/>
      <c r="C398" s="1">
        <v>10</v>
      </c>
      <c r="D398" s="3" t="s">
        <v>427</v>
      </c>
      <c r="E398" s="3">
        <v>112055846.4359</v>
      </c>
      <c r="F398" s="3">
        <v>0</v>
      </c>
      <c r="G398" s="3">
        <v>162837.8677</v>
      </c>
      <c r="H398" s="3">
        <v>13554325.6941</v>
      </c>
      <c r="I398" s="3">
        <v>3224806.7344999998</v>
      </c>
      <c r="J398" s="3">
        <v>2464422.8535000002</v>
      </c>
      <c r="K398" s="3">
        <v>38750269.895199999</v>
      </c>
      <c r="L398" s="4">
        <f t="shared" si="46"/>
        <v>170212509.48089999</v>
      </c>
      <c r="M398" s="7"/>
      <c r="N398" s="156"/>
      <c r="O398" s="148"/>
      <c r="P398" s="8">
        <v>8</v>
      </c>
      <c r="Q398" s="3" t="s">
        <v>386</v>
      </c>
      <c r="R398" s="3">
        <v>108271475.77959999</v>
      </c>
      <c r="S398" s="3">
        <v>0</v>
      </c>
      <c r="T398" s="3">
        <v>157338.4773</v>
      </c>
      <c r="U398" s="3">
        <v>13096566.513699999</v>
      </c>
      <c r="V398" s="3">
        <v>3115897.9682999998</v>
      </c>
      <c r="W398" s="3">
        <v>2381193.9116000002</v>
      </c>
      <c r="X398" s="3">
        <v>31882948.766399998</v>
      </c>
      <c r="Y398" s="121">
        <f t="shared" si="47"/>
        <v>158905421.41689998</v>
      </c>
    </row>
    <row r="399" spans="1:25" ht="25" customHeight="1" x14ac:dyDescent="0.25">
      <c r="A399" s="151"/>
      <c r="B399" s="148"/>
      <c r="C399" s="1">
        <v>11</v>
      </c>
      <c r="D399" s="3" t="s">
        <v>428</v>
      </c>
      <c r="E399" s="3">
        <v>103860282.89659999</v>
      </c>
      <c r="F399" s="3">
        <v>0</v>
      </c>
      <c r="G399" s="3">
        <v>150928.19820000001</v>
      </c>
      <c r="H399" s="3">
        <v>12562986.634199999</v>
      </c>
      <c r="I399" s="3">
        <v>2988950.1564000002</v>
      </c>
      <c r="J399" s="3">
        <v>2284179.3879999998</v>
      </c>
      <c r="K399" s="3">
        <v>32331410.035399999</v>
      </c>
      <c r="L399" s="4">
        <f t="shared" si="46"/>
        <v>154178737.30879998</v>
      </c>
      <c r="M399" s="7"/>
      <c r="N399" s="156"/>
      <c r="O399" s="148"/>
      <c r="P399" s="8">
        <v>9</v>
      </c>
      <c r="Q399" s="3" t="s">
        <v>778</v>
      </c>
      <c r="R399" s="3">
        <v>117044527.126</v>
      </c>
      <c r="S399" s="3">
        <v>0</v>
      </c>
      <c r="T399" s="3">
        <v>170087.34330000001</v>
      </c>
      <c r="U399" s="3">
        <v>14157758.759</v>
      </c>
      <c r="V399" s="3">
        <v>3368373.8182000001</v>
      </c>
      <c r="W399" s="3">
        <v>2574137.9561999999</v>
      </c>
      <c r="X399" s="3">
        <v>34022679.358400002</v>
      </c>
      <c r="Y399" s="121">
        <f t="shared" si="47"/>
        <v>171337564.36110002</v>
      </c>
    </row>
    <row r="400" spans="1:25" ht="25" customHeight="1" x14ac:dyDescent="0.25">
      <c r="A400" s="151"/>
      <c r="B400" s="148"/>
      <c r="C400" s="1">
        <v>12</v>
      </c>
      <c r="D400" s="3" t="s">
        <v>429</v>
      </c>
      <c r="E400" s="3">
        <v>101750248.1318</v>
      </c>
      <c r="F400" s="3">
        <v>0</v>
      </c>
      <c r="G400" s="3">
        <v>147861.92749999999</v>
      </c>
      <c r="H400" s="3">
        <v>12307755.878</v>
      </c>
      <c r="I400" s="3">
        <v>2928226.3785999999</v>
      </c>
      <c r="J400" s="3">
        <v>2237773.7960000001</v>
      </c>
      <c r="K400" s="3">
        <v>35494371.705600001</v>
      </c>
      <c r="L400" s="4">
        <f t="shared" si="46"/>
        <v>154866237.8175</v>
      </c>
      <c r="M400" s="7"/>
      <c r="N400" s="156"/>
      <c r="O400" s="148"/>
      <c r="P400" s="8">
        <v>10</v>
      </c>
      <c r="Q400" s="3" t="s">
        <v>779</v>
      </c>
      <c r="R400" s="3">
        <v>154489230.44710001</v>
      </c>
      <c r="S400" s="3">
        <v>0</v>
      </c>
      <c r="T400" s="3">
        <v>224501.42199999999</v>
      </c>
      <c r="U400" s="3">
        <v>18687086.951000001</v>
      </c>
      <c r="V400" s="3">
        <v>4445978.7381999996</v>
      </c>
      <c r="W400" s="3">
        <v>3397652.1729000001</v>
      </c>
      <c r="X400" s="3">
        <v>39402907.2311</v>
      </c>
      <c r="Y400" s="121">
        <f t="shared" si="47"/>
        <v>220647356.9623</v>
      </c>
    </row>
    <row r="401" spans="1:25" ht="25" customHeight="1" x14ac:dyDescent="0.25">
      <c r="A401" s="151"/>
      <c r="B401" s="148"/>
      <c r="C401" s="1">
        <v>13</v>
      </c>
      <c r="D401" s="3" t="s">
        <v>430</v>
      </c>
      <c r="E401" s="3">
        <v>106314623.5108</v>
      </c>
      <c r="F401" s="3">
        <v>0</v>
      </c>
      <c r="G401" s="3">
        <v>154494.80900000001</v>
      </c>
      <c r="H401" s="3">
        <v>12859864.781199999</v>
      </c>
      <c r="I401" s="3">
        <v>3059582.5633</v>
      </c>
      <c r="J401" s="3">
        <v>2338157.2329000002</v>
      </c>
      <c r="K401" s="3">
        <v>36306039.435800001</v>
      </c>
      <c r="L401" s="4">
        <f t="shared" si="46"/>
        <v>161032762.333</v>
      </c>
      <c r="M401" s="7"/>
      <c r="N401" s="156"/>
      <c r="O401" s="148"/>
      <c r="P401" s="8">
        <v>11</v>
      </c>
      <c r="Q401" s="3" t="s">
        <v>780</v>
      </c>
      <c r="R401" s="3">
        <v>96459980.637999997</v>
      </c>
      <c r="S401" s="3">
        <v>0</v>
      </c>
      <c r="T401" s="3">
        <v>140174.1905</v>
      </c>
      <c r="U401" s="3">
        <v>11667842.737400001</v>
      </c>
      <c r="V401" s="3">
        <v>2775980.0586999999</v>
      </c>
      <c r="W401" s="3">
        <v>2121425.9522000002</v>
      </c>
      <c r="X401" s="3">
        <v>29030461.454100002</v>
      </c>
      <c r="Y401" s="121">
        <f t="shared" si="47"/>
        <v>142195865.0309</v>
      </c>
    </row>
    <row r="402" spans="1:25" ht="25" customHeight="1" x14ac:dyDescent="0.25">
      <c r="A402" s="151"/>
      <c r="B402" s="148"/>
      <c r="C402" s="1">
        <v>14</v>
      </c>
      <c r="D402" s="3" t="s">
        <v>431</v>
      </c>
      <c r="E402" s="3">
        <v>94833121.244499996</v>
      </c>
      <c r="F402" s="3">
        <v>0</v>
      </c>
      <c r="G402" s="3">
        <v>137810.06289999999</v>
      </c>
      <c r="H402" s="3">
        <v>11471057.091800001</v>
      </c>
      <c r="I402" s="3">
        <v>2729161.3758999999</v>
      </c>
      <c r="J402" s="3">
        <v>2085646.7439999999</v>
      </c>
      <c r="K402" s="3">
        <v>33082801.794500001</v>
      </c>
      <c r="L402" s="4">
        <f t="shared" si="46"/>
        <v>144339598.3136</v>
      </c>
      <c r="M402" s="7"/>
      <c r="N402" s="156"/>
      <c r="O402" s="148"/>
      <c r="P402" s="8">
        <v>12</v>
      </c>
      <c r="Q402" s="3" t="s">
        <v>781</v>
      </c>
      <c r="R402" s="3">
        <v>111412871.9866</v>
      </c>
      <c r="S402" s="3">
        <v>0</v>
      </c>
      <c r="T402" s="3">
        <v>161903.50690000001</v>
      </c>
      <c r="U402" s="3">
        <v>13476551.2149</v>
      </c>
      <c r="V402" s="3">
        <v>3206302.8509</v>
      </c>
      <c r="W402" s="3">
        <v>2450282.0391000002</v>
      </c>
      <c r="X402" s="3">
        <v>34309853.203299999</v>
      </c>
      <c r="Y402" s="121">
        <f t="shared" si="47"/>
        <v>165017764.8017</v>
      </c>
    </row>
    <row r="403" spans="1:25" ht="25" customHeight="1" x14ac:dyDescent="0.25">
      <c r="A403" s="151"/>
      <c r="B403" s="148"/>
      <c r="C403" s="1">
        <v>15</v>
      </c>
      <c r="D403" s="3" t="s">
        <v>432</v>
      </c>
      <c r="E403" s="3">
        <v>94338259.079300001</v>
      </c>
      <c r="F403" s="3">
        <v>0</v>
      </c>
      <c r="G403" s="3">
        <v>137090.93669999999</v>
      </c>
      <c r="H403" s="3">
        <v>11411198.3412</v>
      </c>
      <c r="I403" s="3">
        <v>2714919.9517000001</v>
      </c>
      <c r="J403" s="3">
        <v>2074763.3348000001</v>
      </c>
      <c r="K403" s="3">
        <v>30028775.001600001</v>
      </c>
      <c r="L403" s="4">
        <f t="shared" si="46"/>
        <v>140705006.6453</v>
      </c>
      <c r="M403" s="7"/>
      <c r="N403" s="156"/>
      <c r="O403" s="148"/>
      <c r="P403" s="8">
        <v>13</v>
      </c>
      <c r="Q403" s="3" t="s">
        <v>782</v>
      </c>
      <c r="R403" s="3">
        <v>118038275.2753</v>
      </c>
      <c r="S403" s="3">
        <v>0</v>
      </c>
      <c r="T403" s="3">
        <v>171531.44320000001</v>
      </c>
      <c r="U403" s="3">
        <v>14277962.983100001</v>
      </c>
      <c r="V403" s="3">
        <v>3396972.4663</v>
      </c>
      <c r="W403" s="3">
        <v>2595993.2697000001</v>
      </c>
      <c r="X403" s="3">
        <v>37684112.688600004</v>
      </c>
      <c r="Y403" s="121">
        <f t="shared" si="47"/>
        <v>176164848.12619999</v>
      </c>
    </row>
    <row r="404" spans="1:25" ht="25" customHeight="1" x14ac:dyDescent="0.25">
      <c r="A404" s="151"/>
      <c r="B404" s="148"/>
      <c r="C404" s="1">
        <v>16</v>
      </c>
      <c r="D404" s="3" t="s">
        <v>433</v>
      </c>
      <c r="E404" s="3">
        <v>101958041.74779999</v>
      </c>
      <c r="F404" s="3">
        <v>0</v>
      </c>
      <c r="G404" s="3">
        <v>148163.89009999999</v>
      </c>
      <c r="H404" s="3">
        <v>12332890.6874</v>
      </c>
      <c r="I404" s="3">
        <v>2934206.3812000002</v>
      </c>
      <c r="J404" s="3">
        <v>2242343.7614000002</v>
      </c>
      <c r="K404" s="3">
        <v>35639618.208700001</v>
      </c>
      <c r="L404" s="4">
        <f t="shared" si="46"/>
        <v>155255264.67659998</v>
      </c>
      <c r="M404" s="7"/>
      <c r="N404" s="157"/>
      <c r="O404" s="149"/>
      <c r="P404" s="8">
        <v>14</v>
      </c>
      <c r="Q404" s="3" t="s">
        <v>783</v>
      </c>
      <c r="R404" s="3">
        <v>130362296.2344</v>
      </c>
      <c r="S404" s="3">
        <v>0</v>
      </c>
      <c r="T404" s="3">
        <v>189440.52470000001</v>
      </c>
      <c r="U404" s="3">
        <v>15768682.113399999</v>
      </c>
      <c r="V404" s="3">
        <v>3751640.1346999998</v>
      </c>
      <c r="W404" s="3">
        <v>2867033.1115000001</v>
      </c>
      <c r="X404" s="3">
        <v>39531491.544</v>
      </c>
      <c r="Y404" s="121">
        <f t="shared" si="47"/>
        <v>192470583.6627</v>
      </c>
    </row>
    <row r="405" spans="1:25" ht="25" customHeight="1" x14ac:dyDescent="0.3">
      <c r="A405" s="151"/>
      <c r="B405" s="148"/>
      <c r="C405" s="1">
        <v>17</v>
      </c>
      <c r="D405" s="3" t="s">
        <v>434</v>
      </c>
      <c r="E405" s="3">
        <v>116429015.68979999</v>
      </c>
      <c r="F405" s="3">
        <v>0</v>
      </c>
      <c r="G405" s="3">
        <v>169192.89139999999</v>
      </c>
      <c r="H405" s="3">
        <v>14083306.2183</v>
      </c>
      <c r="I405" s="3">
        <v>3350660.2807999998</v>
      </c>
      <c r="J405" s="3">
        <v>2560601.1305999998</v>
      </c>
      <c r="K405" s="3">
        <v>41020177.997500002</v>
      </c>
      <c r="L405" s="4">
        <f t="shared" si="46"/>
        <v>177612954.20839998</v>
      </c>
      <c r="M405" s="7"/>
      <c r="N405" s="14"/>
      <c r="O405" s="152" t="s">
        <v>846</v>
      </c>
      <c r="P405" s="153"/>
      <c r="Q405" s="154"/>
      <c r="R405" s="10">
        <f>SUM(R391:R404)</f>
        <v>1676432909.1439002</v>
      </c>
      <c r="S405" s="10">
        <f t="shared" ref="S405:X405" si="48">SUM(S391:S404)</f>
        <v>0</v>
      </c>
      <c r="T405" s="10">
        <f t="shared" si="48"/>
        <v>2436167.0447</v>
      </c>
      <c r="U405" s="10">
        <f t="shared" si="48"/>
        <v>202782080.34299996</v>
      </c>
      <c r="V405" s="10">
        <f t="shared" si="48"/>
        <v>48245337.545800008</v>
      </c>
      <c r="W405" s="10">
        <f t="shared" si="48"/>
        <v>36869469.153200001</v>
      </c>
      <c r="X405" s="10">
        <f t="shared" si="48"/>
        <v>496758101.85420001</v>
      </c>
      <c r="Y405" s="5">
        <f t="shared" si="47"/>
        <v>2463524065.0847998</v>
      </c>
    </row>
    <row r="406" spans="1:25" ht="25" customHeight="1" x14ac:dyDescent="0.25">
      <c r="A406" s="151"/>
      <c r="B406" s="148"/>
      <c r="C406" s="1">
        <v>18</v>
      </c>
      <c r="D406" s="3" t="s">
        <v>435</v>
      </c>
      <c r="E406" s="3">
        <v>139979307.18540001</v>
      </c>
      <c r="F406" s="3">
        <v>0</v>
      </c>
      <c r="G406" s="3">
        <v>203415.82010000001</v>
      </c>
      <c r="H406" s="3">
        <v>16931960.092900001</v>
      </c>
      <c r="I406" s="3">
        <v>4028403.9330000002</v>
      </c>
      <c r="J406" s="3">
        <v>3078538.1987000001</v>
      </c>
      <c r="K406" s="3">
        <v>46330172.414899997</v>
      </c>
      <c r="L406" s="4">
        <f t="shared" si="46"/>
        <v>210551797.64500004</v>
      </c>
      <c r="M406" s="7"/>
      <c r="N406" s="155">
        <v>37</v>
      </c>
      <c r="O406" s="147" t="s">
        <v>59</v>
      </c>
      <c r="P406" s="8">
        <v>1</v>
      </c>
      <c r="Q406" s="3" t="s">
        <v>784</v>
      </c>
      <c r="R406" s="3">
        <v>86113521.327099994</v>
      </c>
      <c r="S406" s="3">
        <v>0</v>
      </c>
      <c r="T406" s="3">
        <v>125138.8717</v>
      </c>
      <c r="U406" s="3">
        <v>10416330.3554</v>
      </c>
      <c r="V406" s="3">
        <v>2478223.7815999999</v>
      </c>
      <c r="W406" s="3">
        <v>1893878.2464000001</v>
      </c>
      <c r="X406" s="3">
        <v>264969647.69409999</v>
      </c>
      <c r="Y406" s="121">
        <f t="shared" si="47"/>
        <v>365996740.27629995</v>
      </c>
    </row>
    <row r="407" spans="1:25" ht="25" customHeight="1" x14ac:dyDescent="0.25">
      <c r="A407" s="151"/>
      <c r="B407" s="148"/>
      <c r="C407" s="1">
        <v>19</v>
      </c>
      <c r="D407" s="3" t="s">
        <v>436</v>
      </c>
      <c r="E407" s="3">
        <v>96239231.607899994</v>
      </c>
      <c r="F407" s="3">
        <v>0</v>
      </c>
      <c r="G407" s="3">
        <v>139853.4013</v>
      </c>
      <c r="H407" s="3">
        <v>11641140.835200001</v>
      </c>
      <c r="I407" s="3">
        <v>2769627.2178000002</v>
      </c>
      <c r="J407" s="3">
        <v>2116571.0608999999</v>
      </c>
      <c r="K407" s="3">
        <v>34509178.217100002</v>
      </c>
      <c r="L407" s="4">
        <f t="shared" si="46"/>
        <v>147415602.34020001</v>
      </c>
      <c r="M407" s="7"/>
      <c r="N407" s="156"/>
      <c r="O407" s="148"/>
      <c r="P407" s="8">
        <v>2</v>
      </c>
      <c r="Q407" s="3" t="s">
        <v>785</v>
      </c>
      <c r="R407" s="3">
        <v>219827437.59830001</v>
      </c>
      <c r="S407" s="3">
        <v>0</v>
      </c>
      <c r="T407" s="3">
        <v>319449.92019999999</v>
      </c>
      <c r="U407" s="3">
        <v>26590425.939199999</v>
      </c>
      <c r="V407" s="3">
        <v>6326318.7396</v>
      </c>
      <c r="W407" s="3">
        <v>4834622.898</v>
      </c>
      <c r="X407" s="3">
        <v>312773737.0776</v>
      </c>
      <c r="Y407" s="121">
        <f t="shared" si="47"/>
        <v>570671992.17289996</v>
      </c>
    </row>
    <row r="408" spans="1:25" ht="25" customHeight="1" x14ac:dyDescent="0.25">
      <c r="A408" s="151"/>
      <c r="B408" s="148"/>
      <c r="C408" s="1">
        <v>20</v>
      </c>
      <c r="D408" s="3" t="s">
        <v>437</v>
      </c>
      <c r="E408" s="3">
        <v>92732909.345799997</v>
      </c>
      <c r="F408" s="3">
        <v>0</v>
      </c>
      <c r="G408" s="3">
        <v>134758.0667</v>
      </c>
      <c r="H408" s="3">
        <v>11217014.513900001</v>
      </c>
      <c r="I408" s="3">
        <v>2668720.2861000001</v>
      </c>
      <c r="J408" s="3">
        <v>2039457.1843000001</v>
      </c>
      <c r="K408" s="3">
        <v>32507126.440200001</v>
      </c>
      <c r="L408" s="4">
        <f t="shared" si="46"/>
        <v>141299985.83700001</v>
      </c>
      <c r="M408" s="7"/>
      <c r="N408" s="156"/>
      <c r="O408" s="148"/>
      <c r="P408" s="8">
        <v>3</v>
      </c>
      <c r="Q408" s="3" t="s">
        <v>786</v>
      </c>
      <c r="R408" s="3">
        <v>123822784.09550001</v>
      </c>
      <c r="S408" s="3">
        <v>0</v>
      </c>
      <c r="T408" s="3">
        <v>179937.40419999999</v>
      </c>
      <c r="U408" s="3">
        <v>14977659.7774</v>
      </c>
      <c r="V408" s="3">
        <v>3563442.3435</v>
      </c>
      <c r="W408" s="3">
        <v>2723210.8686000002</v>
      </c>
      <c r="X408" s="3">
        <v>276173277.87040001</v>
      </c>
      <c r="Y408" s="121">
        <f t="shared" si="47"/>
        <v>421440312.35960001</v>
      </c>
    </row>
    <row r="409" spans="1:25" ht="25" customHeight="1" x14ac:dyDescent="0.25">
      <c r="A409" s="151"/>
      <c r="B409" s="148"/>
      <c r="C409" s="1">
        <v>21</v>
      </c>
      <c r="D409" s="3" t="s">
        <v>438</v>
      </c>
      <c r="E409" s="3">
        <v>135112807.11899999</v>
      </c>
      <c r="F409" s="3">
        <v>0</v>
      </c>
      <c r="G409" s="3">
        <v>196343.89559999999</v>
      </c>
      <c r="H409" s="3">
        <v>16343306.0513</v>
      </c>
      <c r="I409" s="3">
        <v>3888353.0326</v>
      </c>
      <c r="J409" s="3">
        <v>2971510.1910999999</v>
      </c>
      <c r="K409" s="3">
        <v>46560256.683499999</v>
      </c>
      <c r="L409" s="4">
        <f t="shared" si="46"/>
        <v>205072576.97309995</v>
      </c>
      <c r="M409" s="7"/>
      <c r="N409" s="156"/>
      <c r="O409" s="148"/>
      <c r="P409" s="8">
        <v>4</v>
      </c>
      <c r="Q409" s="3" t="s">
        <v>787</v>
      </c>
      <c r="R409" s="3">
        <v>106117767.56039999</v>
      </c>
      <c r="S409" s="3">
        <v>0</v>
      </c>
      <c r="T409" s="3">
        <v>154208.7409</v>
      </c>
      <c r="U409" s="3">
        <v>12836052.9967</v>
      </c>
      <c r="V409" s="3">
        <v>3053917.3309999998</v>
      </c>
      <c r="W409" s="3">
        <v>2333827.8176000002</v>
      </c>
      <c r="X409" s="3">
        <v>271563228.21039999</v>
      </c>
      <c r="Y409" s="121">
        <f t="shared" si="47"/>
        <v>396059002.65699995</v>
      </c>
    </row>
    <row r="410" spans="1:25" ht="25" customHeight="1" x14ac:dyDescent="0.25">
      <c r="A410" s="151"/>
      <c r="B410" s="148"/>
      <c r="C410" s="1">
        <v>22</v>
      </c>
      <c r="D410" s="3" t="s">
        <v>439</v>
      </c>
      <c r="E410" s="3">
        <v>89922822.544799998</v>
      </c>
      <c r="F410" s="3">
        <v>0</v>
      </c>
      <c r="G410" s="3">
        <v>130674.4909</v>
      </c>
      <c r="H410" s="3">
        <v>10877105.1478</v>
      </c>
      <c r="I410" s="3">
        <v>2587850.0136000002</v>
      </c>
      <c r="J410" s="3">
        <v>1977655.4813999999</v>
      </c>
      <c r="K410" s="3">
        <v>31682580.363699999</v>
      </c>
      <c r="L410" s="4">
        <f t="shared" si="46"/>
        <v>137178688.0422</v>
      </c>
      <c r="M410" s="7"/>
      <c r="N410" s="156"/>
      <c r="O410" s="148"/>
      <c r="P410" s="8">
        <v>5</v>
      </c>
      <c r="Q410" s="3" t="s">
        <v>788</v>
      </c>
      <c r="R410" s="3">
        <v>100829923.1832</v>
      </c>
      <c r="S410" s="3">
        <v>0</v>
      </c>
      <c r="T410" s="3">
        <v>146524.5252</v>
      </c>
      <c r="U410" s="3">
        <v>12196432.9574</v>
      </c>
      <c r="V410" s="3">
        <v>2901740.7450000001</v>
      </c>
      <c r="W410" s="3">
        <v>2217533.2650000001</v>
      </c>
      <c r="X410" s="3">
        <v>267553482.08219999</v>
      </c>
      <c r="Y410" s="121">
        <f t="shared" si="47"/>
        <v>385845636.75800002</v>
      </c>
    </row>
    <row r="411" spans="1:25" ht="25" customHeight="1" x14ac:dyDescent="0.25">
      <c r="A411" s="151"/>
      <c r="B411" s="148"/>
      <c r="C411" s="1">
        <v>23</v>
      </c>
      <c r="D411" s="3" t="s">
        <v>440</v>
      </c>
      <c r="E411" s="3">
        <v>90750548.318499997</v>
      </c>
      <c r="F411" s="3">
        <v>0</v>
      </c>
      <c r="G411" s="3">
        <v>131877.32949999999</v>
      </c>
      <c r="H411" s="3">
        <v>10977227.2305</v>
      </c>
      <c r="I411" s="3">
        <v>2611670.7755999998</v>
      </c>
      <c r="J411" s="3">
        <v>1995859.4964000001</v>
      </c>
      <c r="K411" s="3">
        <v>31372504.305199999</v>
      </c>
      <c r="L411" s="4">
        <f t="shared" si="46"/>
        <v>137839687.45570001</v>
      </c>
      <c r="M411" s="7"/>
      <c r="N411" s="157"/>
      <c r="O411" s="149"/>
      <c r="P411" s="8">
        <v>6</v>
      </c>
      <c r="Q411" s="3" t="s">
        <v>789</v>
      </c>
      <c r="R411" s="3">
        <v>103717485.6234</v>
      </c>
      <c r="S411" s="3">
        <v>0</v>
      </c>
      <c r="T411" s="3">
        <v>150720.6874</v>
      </c>
      <c r="U411" s="3">
        <v>12545713.811699999</v>
      </c>
      <c r="V411" s="3">
        <v>2984840.6554</v>
      </c>
      <c r="W411" s="3">
        <v>2281038.8749000002</v>
      </c>
      <c r="X411" s="3">
        <v>266788083.46200001</v>
      </c>
      <c r="Y411" s="121">
        <f t="shared" si="47"/>
        <v>388467883.11479998</v>
      </c>
    </row>
    <row r="412" spans="1:25" ht="25" customHeight="1" thickBot="1" x14ac:dyDescent="0.35">
      <c r="A412" s="151"/>
      <c r="B412" s="148"/>
      <c r="C412" s="1">
        <v>24</v>
      </c>
      <c r="D412" s="3" t="s">
        <v>441</v>
      </c>
      <c r="E412" s="3">
        <v>117079126.5659</v>
      </c>
      <c r="F412" s="3">
        <v>0</v>
      </c>
      <c r="G412" s="3">
        <v>170137.62270000001</v>
      </c>
      <c r="H412" s="3">
        <v>14161943.922900001</v>
      </c>
      <c r="I412" s="3">
        <v>3369369.5405000001</v>
      </c>
      <c r="J412" s="3">
        <v>2574898.8950999998</v>
      </c>
      <c r="K412" s="3">
        <v>39872544.749799997</v>
      </c>
      <c r="L412" s="4">
        <f t="shared" si="46"/>
        <v>177228021.2969</v>
      </c>
      <c r="M412" s="7"/>
      <c r="N412" s="14"/>
      <c r="O412" s="152"/>
      <c r="P412" s="153"/>
      <c r="Q412" s="154"/>
      <c r="R412" s="15">
        <f>SUM(R406:R411)</f>
        <v>740428919.38789999</v>
      </c>
      <c r="S412" s="15">
        <f t="shared" ref="S412:X412" si="49">SUM(S406:S411)</f>
        <v>0</v>
      </c>
      <c r="T412" s="15">
        <f t="shared" si="49"/>
        <v>1075980.1496000001</v>
      </c>
      <c r="U412" s="15">
        <f t="shared" si="49"/>
        <v>89562615.837799996</v>
      </c>
      <c r="V412" s="15">
        <f t="shared" si="49"/>
        <v>21308483.596099999</v>
      </c>
      <c r="W412" s="15">
        <f t="shared" si="49"/>
        <v>16284111.970500002</v>
      </c>
      <c r="X412" s="15">
        <f t="shared" si="49"/>
        <v>1659821456.3966999</v>
      </c>
      <c r="Y412" s="5">
        <f t="shared" si="47"/>
        <v>2528481567.3386002</v>
      </c>
    </row>
    <row r="413" spans="1:25" ht="25" customHeight="1" thickTop="1" thickBot="1" x14ac:dyDescent="0.35">
      <c r="A413" s="151"/>
      <c r="B413" s="148"/>
      <c r="C413" s="1">
        <v>25</v>
      </c>
      <c r="D413" s="3" t="s">
        <v>442</v>
      </c>
      <c r="E413" s="3">
        <v>119628906.62369999</v>
      </c>
      <c r="F413" s="3">
        <v>0</v>
      </c>
      <c r="G413" s="3">
        <v>173842.9247</v>
      </c>
      <c r="H413" s="3">
        <v>14470366.468</v>
      </c>
      <c r="I413" s="3">
        <v>3442748.5578000001</v>
      </c>
      <c r="J413" s="3">
        <v>2630975.7215</v>
      </c>
      <c r="K413" s="3">
        <v>41943568.7007</v>
      </c>
      <c r="L413" s="4">
        <f t="shared" si="46"/>
        <v>182290408.9964</v>
      </c>
      <c r="M413" s="7"/>
      <c r="N413" s="152"/>
      <c r="O413" s="153"/>
      <c r="P413" s="153"/>
      <c r="Q413" s="154"/>
      <c r="R413" s="6">
        <v>81490271728.036148</v>
      </c>
      <c r="S413" s="123">
        <v>-770424833.16489768</v>
      </c>
      <c r="T413" s="10">
        <v>118420435.06370009</v>
      </c>
      <c r="U413" s="10">
        <v>9857100000</v>
      </c>
      <c r="V413" s="10">
        <v>2345173281.1779981</v>
      </c>
      <c r="W413" s="10">
        <v>1792200000.0005996</v>
      </c>
      <c r="X413" s="10">
        <v>30972985231.198925</v>
      </c>
      <c r="Y413" s="5">
        <f>R413+S413+T413+U413+V413+W413+X413</f>
        <v>125805725842.31247</v>
      </c>
    </row>
    <row r="414" spans="1:25" ht="13" thickTop="1" x14ac:dyDescent="0.25">
      <c r="E414" s="19">
        <f>SUM(E389:E413)</f>
        <v>2674089334.6399994</v>
      </c>
      <c r="F414" s="19">
        <f t="shared" ref="F414:L414" si="50">SUM(F389:F413)</f>
        <v>0</v>
      </c>
      <c r="G414" s="19">
        <f t="shared" si="50"/>
        <v>3885946.3306999998</v>
      </c>
      <c r="H414" s="19">
        <f t="shared" si="50"/>
        <v>323459051.26530004</v>
      </c>
      <c r="I414" s="19">
        <f t="shared" si="50"/>
        <v>76956460.275600001</v>
      </c>
      <c r="J414" s="19">
        <f t="shared" si="50"/>
        <v>58810736.593599997</v>
      </c>
      <c r="K414" s="19">
        <f t="shared" si="50"/>
        <v>921927694.85140002</v>
      </c>
      <c r="L414" s="19">
        <f t="shared" si="50"/>
        <v>4059129223.9565992</v>
      </c>
    </row>
    <row r="415" spans="1:25" x14ac:dyDescent="0.25">
      <c r="H415" s="19"/>
    </row>
  </sheetData>
  <mergeCells count="116">
    <mergeCell ref="N159:N183"/>
    <mergeCell ref="O159:O183"/>
    <mergeCell ref="O184:Q184"/>
    <mergeCell ref="N185:N204"/>
    <mergeCell ref="O185:O204"/>
    <mergeCell ref="O205:Q205"/>
    <mergeCell ref="N124:N143"/>
    <mergeCell ref="O124:O143"/>
    <mergeCell ref="O144:Q144"/>
    <mergeCell ref="N145:N157"/>
    <mergeCell ref="O145:O157"/>
    <mergeCell ref="O158:Q158"/>
    <mergeCell ref="N256:N288"/>
    <mergeCell ref="O256:O288"/>
    <mergeCell ref="O289:Q289"/>
    <mergeCell ref="N290:N306"/>
    <mergeCell ref="O290:O306"/>
    <mergeCell ref="O307:Q307"/>
    <mergeCell ref="N206:N223"/>
    <mergeCell ref="O206:O223"/>
    <mergeCell ref="O224:Q224"/>
    <mergeCell ref="N225:N254"/>
    <mergeCell ref="O225:O254"/>
    <mergeCell ref="O255:Q255"/>
    <mergeCell ref="N356:N371"/>
    <mergeCell ref="O356:O371"/>
    <mergeCell ref="O372:Q372"/>
    <mergeCell ref="N373:N389"/>
    <mergeCell ref="O373:O389"/>
    <mergeCell ref="N308:N330"/>
    <mergeCell ref="O308:O330"/>
    <mergeCell ref="O331:Q331"/>
    <mergeCell ref="N332:N354"/>
    <mergeCell ref="O332:O354"/>
    <mergeCell ref="O355:Q355"/>
    <mergeCell ref="N406:N411"/>
    <mergeCell ref="O406:O411"/>
    <mergeCell ref="B388:D388"/>
    <mergeCell ref="A389:A413"/>
    <mergeCell ref="B389:B413"/>
    <mergeCell ref="O412:Q412"/>
    <mergeCell ref="N413:Q413"/>
    <mergeCell ref="O390:Q390"/>
    <mergeCell ref="N391:N404"/>
    <mergeCell ref="O391:O404"/>
    <mergeCell ref="O405:Q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O106:Q106"/>
    <mergeCell ref="N107:N122"/>
    <mergeCell ref="O107:O122"/>
    <mergeCell ref="B48:B78"/>
    <mergeCell ref="A80:A100"/>
    <mergeCell ref="N85:N105"/>
    <mergeCell ref="A123:A130"/>
    <mergeCell ref="B123:B130"/>
    <mergeCell ref="O123:Q123"/>
    <mergeCell ref="N28:N61"/>
    <mergeCell ref="O28:O61"/>
    <mergeCell ref="O62:Q62"/>
    <mergeCell ref="N63:N83"/>
    <mergeCell ref="O63:O83"/>
    <mergeCell ref="O84:Q84"/>
    <mergeCell ref="O85:O105"/>
    <mergeCell ref="A1:Y1"/>
    <mergeCell ref="B4:Y4"/>
    <mergeCell ref="B8:B24"/>
    <mergeCell ref="O8:O26"/>
    <mergeCell ref="N8:N26"/>
    <mergeCell ref="A8:A24"/>
    <mergeCell ref="B25:D25"/>
    <mergeCell ref="A26:A46"/>
    <mergeCell ref="B26:B46"/>
    <mergeCell ref="O27:Q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zoomScale="62" workbookViewId="0">
      <selection activeCell="K6" sqref="K6"/>
    </sheetView>
  </sheetViews>
  <sheetFormatPr defaultRowHeight="12.5" x14ac:dyDescent="0.25"/>
  <cols>
    <col min="2" max="2" width="24.1796875" customWidth="1"/>
    <col min="4" max="4" width="25.54296875" customWidth="1"/>
    <col min="5" max="6" width="24" customWidth="1"/>
    <col min="7" max="9" width="25.54296875" customWidth="1"/>
    <col min="10" max="10" width="25" customWidth="1"/>
    <col min="11" max="11" width="26.1796875" customWidth="1"/>
    <col min="12" max="12" width="8.453125" customWidth="1"/>
  </cols>
  <sheetData>
    <row r="1" spans="1:12" ht="30" customHeight="1" x14ac:dyDescent="0.55000000000000004">
      <c r="A1" s="159" t="s">
        <v>912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" x14ac:dyDescent="0.5">
      <c r="A2" s="160" t="s">
        <v>913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ht="36.75" customHeight="1" x14ac:dyDescent="0.4">
      <c r="A3" s="163" t="s">
        <v>916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7.5" x14ac:dyDescent="0.35">
      <c r="A4" s="99"/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1" t="s">
        <v>919</v>
      </c>
      <c r="L4" s="102"/>
    </row>
    <row r="5" spans="1:12" ht="71.25" customHeight="1" x14ac:dyDescent="0.35">
      <c r="A5" s="103" t="s">
        <v>0</v>
      </c>
      <c r="B5" s="103" t="s">
        <v>13</v>
      </c>
      <c r="C5" s="104" t="s">
        <v>1</v>
      </c>
      <c r="D5" s="105" t="s">
        <v>4</v>
      </c>
      <c r="E5" s="106" t="s">
        <v>878</v>
      </c>
      <c r="F5" s="112" t="s">
        <v>932</v>
      </c>
      <c r="G5" s="105" t="s">
        <v>925</v>
      </c>
      <c r="H5" s="107" t="s">
        <v>933</v>
      </c>
      <c r="I5" s="113" t="s">
        <v>923</v>
      </c>
      <c r="J5" s="114" t="s">
        <v>9</v>
      </c>
      <c r="K5" s="114" t="s">
        <v>12</v>
      </c>
      <c r="L5" s="103" t="s">
        <v>0</v>
      </c>
    </row>
    <row r="6" spans="1:12" ht="18" x14ac:dyDescent="0.4">
      <c r="A6" s="82"/>
      <c r="B6" s="82"/>
      <c r="C6" s="82"/>
      <c r="D6" s="63" t="s">
        <v>902</v>
      </c>
      <c r="E6" s="63" t="s">
        <v>902</v>
      </c>
      <c r="F6" s="63" t="s">
        <v>902</v>
      </c>
      <c r="G6" s="63" t="s">
        <v>902</v>
      </c>
      <c r="H6" s="63" t="s">
        <v>902</v>
      </c>
      <c r="I6" s="63" t="s">
        <v>902</v>
      </c>
      <c r="J6" s="63" t="s">
        <v>902</v>
      </c>
      <c r="K6" s="63" t="s">
        <v>902</v>
      </c>
      <c r="L6" s="82"/>
    </row>
    <row r="7" spans="1:12" ht="18" x14ac:dyDescent="0.4">
      <c r="A7" s="108">
        <v>1</v>
      </c>
      <c r="B7" s="82" t="s">
        <v>23</v>
      </c>
      <c r="C7" s="108">
        <v>17</v>
      </c>
      <c r="D7" s="82">
        <v>1691425861.734</v>
      </c>
      <c r="E7" s="82">
        <v>0</v>
      </c>
      <c r="F7" s="82">
        <v>2457954.5776999998</v>
      </c>
      <c r="G7" s="82">
        <v>204595634.64649999</v>
      </c>
      <c r="H7" s="82">
        <v>48676813.242900006</v>
      </c>
      <c r="I7" s="82">
        <v>37199206.299400002</v>
      </c>
      <c r="J7" s="82">
        <v>545046024.02470005</v>
      </c>
      <c r="K7" s="82">
        <f>SUM(D7:J7)</f>
        <v>2529401494.5251999</v>
      </c>
      <c r="L7" s="109">
        <v>1</v>
      </c>
    </row>
    <row r="8" spans="1:12" ht="18" x14ac:dyDescent="0.4">
      <c r="A8" s="108">
        <v>2</v>
      </c>
      <c r="B8" s="82" t="s">
        <v>24</v>
      </c>
      <c r="C8" s="108">
        <v>21</v>
      </c>
      <c r="D8" s="82">
        <v>2133490965.4128001</v>
      </c>
      <c r="E8" s="82">
        <v>0</v>
      </c>
      <c r="F8" s="82">
        <v>3100356.9257999999</v>
      </c>
      <c r="G8" s="82">
        <v>258068028.8484</v>
      </c>
      <c r="H8" s="82">
        <v>61398813.644899994</v>
      </c>
      <c r="I8" s="82">
        <v>46921459.790600002</v>
      </c>
      <c r="J8" s="82">
        <v>639820884.07570004</v>
      </c>
      <c r="K8" s="82">
        <f t="shared" ref="K8:K43" si="0">SUM(D8:J8)</f>
        <v>3142800508.6982002</v>
      </c>
      <c r="L8" s="109">
        <v>2</v>
      </c>
    </row>
    <row r="9" spans="1:12" ht="18" x14ac:dyDescent="0.4">
      <c r="A9" s="108">
        <v>3</v>
      </c>
      <c r="B9" s="82" t="s">
        <v>25</v>
      </c>
      <c r="C9" s="108">
        <v>31</v>
      </c>
      <c r="D9" s="82">
        <v>2841684596.1283002</v>
      </c>
      <c r="E9" s="82">
        <v>0</v>
      </c>
      <c r="F9" s="82">
        <v>4129493.2396999998</v>
      </c>
      <c r="G9" s="82">
        <v>343731449.63819999</v>
      </c>
      <c r="H9" s="82">
        <v>81779611.81189999</v>
      </c>
      <c r="I9" s="82">
        <v>62496627.206900001</v>
      </c>
      <c r="J9" s="82">
        <v>898824187.60950005</v>
      </c>
      <c r="K9" s="82">
        <f t="shared" si="0"/>
        <v>4232645965.6345</v>
      </c>
      <c r="L9" s="109">
        <v>3</v>
      </c>
    </row>
    <row r="10" spans="1:12" ht="18" x14ac:dyDescent="0.4">
      <c r="A10" s="108">
        <v>4</v>
      </c>
      <c r="B10" s="82" t="s">
        <v>26</v>
      </c>
      <c r="C10" s="108">
        <v>21</v>
      </c>
      <c r="D10" s="82">
        <v>2145020576.7816999</v>
      </c>
      <c r="E10" s="82">
        <v>0</v>
      </c>
      <c r="F10" s="82">
        <v>3117111.5830999999</v>
      </c>
      <c r="G10" s="82">
        <v>259462655.83629999</v>
      </c>
      <c r="H10" s="82">
        <v>61730619.343799993</v>
      </c>
      <c r="I10" s="82">
        <v>47175028.333999999</v>
      </c>
      <c r="J10" s="82">
        <v>727352694.96930003</v>
      </c>
      <c r="K10" s="82">
        <f t="shared" si="0"/>
        <v>3243858686.8481998</v>
      </c>
      <c r="L10" s="109">
        <v>4</v>
      </c>
    </row>
    <row r="11" spans="1:12" ht="18" x14ac:dyDescent="0.4">
      <c r="A11" s="108">
        <v>5</v>
      </c>
      <c r="B11" s="82" t="s">
        <v>27</v>
      </c>
      <c r="C11" s="108">
        <v>20</v>
      </c>
      <c r="D11" s="82">
        <v>2435022827.4726</v>
      </c>
      <c r="E11" s="82">
        <v>0</v>
      </c>
      <c r="F11" s="82">
        <v>3538538.4843000001</v>
      </c>
      <c r="G11" s="82">
        <v>294541458.79890001</v>
      </c>
      <c r="H11" s="82">
        <v>70076468.674799994</v>
      </c>
      <c r="I11" s="82">
        <v>53552992.509000003</v>
      </c>
      <c r="J11" s="82">
        <v>711697089.16419995</v>
      </c>
      <c r="K11" s="82">
        <f t="shared" si="0"/>
        <v>3568429375.1037998</v>
      </c>
      <c r="L11" s="109">
        <v>5</v>
      </c>
    </row>
    <row r="12" spans="1:12" ht="18" x14ac:dyDescent="0.4">
      <c r="A12" s="108">
        <v>6</v>
      </c>
      <c r="B12" s="82" t="s">
        <v>28</v>
      </c>
      <c r="C12" s="108">
        <v>8</v>
      </c>
      <c r="D12" s="82">
        <v>991143420.73259997</v>
      </c>
      <c r="E12" s="82">
        <v>0</v>
      </c>
      <c r="F12" s="82">
        <v>1440314.6856</v>
      </c>
      <c r="G12" s="82">
        <v>119889154.9302</v>
      </c>
      <c r="H12" s="82">
        <v>28523687.782900006</v>
      </c>
      <c r="I12" s="82">
        <v>21798028.169100001</v>
      </c>
      <c r="J12" s="82">
        <v>282679600.83410001</v>
      </c>
      <c r="K12" s="82">
        <f t="shared" si="0"/>
        <v>1445474207.1345003</v>
      </c>
      <c r="L12" s="109">
        <v>6</v>
      </c>
    </row>
    <row r="13" spans="1:12" ht="18" x14ac:dyDescent="0.4">
      <c r="A13" s="108">
        <v>7</v>
      </c>
      <c r="B13" s="82" t="s">
        <v>29</v>
      </c>
      <c r="C13" s="108">
        <v>23</v>
      </c>
      <c r="D13" s="82">
        <v>2649681701.6925001</v>
      </c>
      <c r="E13" s="82">
        <f>-139538498.52</f>
        <v>-139538498.52000001</v>
      </c>
      <c r="F13" s="82">
        <v>3850477.5262000002</v>
      </c>
      <c r="G13" s="82">
        <v>320506692.98210001</v>
      </c>
      <c r="H13" s="82">
        <v>76254043.564400002</v>
      </c>
      <c r="I13" s="82">
        <v>58273944.178400002</v>
      </c>
      <c r="J13" s="82">
        <v>745885801.78269994</v>
      </c>
      <c r="K13" s="82">
        <f t="shared" si="0"/>
        <v>3714914163.2063003</v>
      </c>
      <c r="L13" s="109">
        <v>7</v>
      </c>
    </row>
    <row r="14" spans="1:12" ht="18" x14ac:dyDescent="0.4">
      <c r="A14" s="108">
        <v>8</v>
      </c>
      <c r="B14" s="82" t="s">
        <v>30</v>
      </c>
      <c r="C14" s="108">
        <v>27</v>
      </c>
      <c r="D14" s="82">
        <v>2876760281.7599001</v>
      </c>
      <c r="E14" s="82">
        <v>0</v>
      </c>
      <c r="F14" s="82">
        <v>4180464.6976000001</v>
      </c>
      <c r="G14" s="82">
        <v>347974220.38270003</v>
      </c>
      <c r="H14" s="82">
        <v>82789039.796499997</v>
      </c>
      <c r="I14" s="82">
        <v>63268040.069399998</v>
      </c>
      <c r="J14" s="82">
        <v>821869581.23329997</v>
      </c>
      <c r="K14" s="82">
        <f t="shared" si="0"/>
        <v>4196841627.9393997</v>
      </c>
      <c r="L14" s="109">
        <v>8</v>
      </c>
    </row>
    <row r="15" spans="1:12" ht="18" x14ac:dyDescent="0.4">
      <c r="A15" s="108">
        <v>9</v>
      </c>
      <c r="B15" s="82" t="s">
        <v>31</v>
      </c>
      <c r="C15" s="108">
        <v>18</v>
      </c>
      <c r="D15" s="82">
        <v>1854556747.4791</v>
      </c>
      <c r="E15" s="82">
        <f>-38551266.1</f>
        <v>-38551266.100000001</v>
      </c>
      <c r="F15" s="82">
        <v>2695013.9227999998</v>
      </c>
      <c r="G15" s="82">
        <v>224328020.1173</v>
      </c>
      <c r="H15" s="82">
        <v>53371486.441299997</v>
      </c>
      <c r="I15" s="82">
        <v>40786912.748800002</v>
      </c>
      <c r="J15" s="82">
        <v>555970131.57309997</v>
      </c>
      <c r="K15" s="82">
        <f t="shared" si="0"/>
        <v>2693157046.1824002</v>
      </c>
      <c r="L15" s="109">
        <v>9</v>
      </c>
    </row>
    <row r="16" spans="1:12" ht="18" x14ac:dyDescent="0.4">
      <c r="A16" s="108">
        <v>10</v>
      </c>
      <c r="B16" s="82" t="s">
        <v>32</v>
      </c>
      <c r="C16" s="108">
        <v>25</v>
      </c>
      <c r="D16" s="82">
        <v>2376348487.7198</v>
      </c>
      <c r="E16" s="82">
        <v>0</v>
      </c>
      <c r="F16" s="82">
        <v>3453273.818</v>
      </c>
      <c r="G16" s="82">
        <v>287444184.21460003</v>
      </c>
      <c r="H16" s="82">
        <v>68387905.230900005</v>
      </c>
      <c r="I16" s="82">
        <v>52262578.948200002</v>
      </c>
      <c r="J16" s="82">
        <v>849738485.24650002</v>
      </c>
      <c r="K16" s="82">
        <f t="shared" si="0"/>
        <v>3637634915.178</v>
      </c>
      <c r="L16" s="109">
        <v>10</v>
      </c>
    </row>
    <row r="17" spans="1:12" ht="18" x14ac:dyDescent="0.4">
      <c r="A17" s="108">
        <v>11</v>
      </c>
      <c r="B17" s="82" t="s">
        <v>33</v>
      </c>
      <c r="C17" s="108">
        <v>13</v>
      </c>
      <c r="D17" s="82">
        <v>1371881560.4906001</v>
      </c>
      <c r="E17" s="82">
        <f>-44480446.1149</f>
        <v>-44480446.1149</v>
      </c>
      <c r="F17" s="82">
        <v>1993597.6137000001</v>
      </c>
      <c r="G17" s="82">
        <v>165943411.9332</v>
      </c>
      <c r="H17" s="82">
        <v>39480786.017500006</v>
      </c>
      <c r="I17" s="82">
        <v>30171529.442400001</v>
      </c>
      <c r="J17" s="82">
        <v>433746066.08310002</v>
      </c>
      <c r="K17" s="82">
        <f t="shared" si="0"/>
        <v>1998736505.4655998</v>
      </c>
      <c r="L17" s="109">
        <v>11</v>
      </c>
    </row>
    <row r="18" spans="1:12" ht="18" x14ac:dyDescent="0.4">
      <c r="A18" s="108">
        <v>12</v>
      </c>
      <c r="B18" s="82" t="s">
        <v>34</v>
      </c>
      <c r="C18" s="108">
        <v>18</v>
      </c>
      <c r="D18" s="82">
        <v>1818228233.7769001</v>
      </c>
      <c r="E18" s="82">
        <v>0</v>
      </c>
      <c r="F18" s="82">
        <v>2642221.8739</v>
      </c>
      <c r="G18" s="82">
        <v>219933706.72479999</v>
      </c>
      <c r="H18" s="82">
        <v>52326003.859200001</v>
      </c>
      <c r="I18" s="82">
        <v>39987946.6774</v>
      </c>
      <c r="J18" s="82">
        <v>597216464.32650006</v>
      </c>
      <c r="K18" s="82">
        <f t="shared" si="0"/>
        <v>2730334577.2386999</v>
      </c>
      <c r="L18" s="109">
        <v>12</v>
      </c>
    </row>
    <row r="19" spans="1:12" ht="18" x14ac:dyDescent="0.4">
      <c r="A19" s="108">
        <v>13</v>
      </c>
      <c r="B19" s="82" t="s">
        <v>35</v>
      </c>
      <c r="C19" s="108">
        <v>16</v>
      </c>
      <c r="D19" s="82">
        <v>1443739154.4827001</v>
      </c>
      <c r="E19" s="82">
        <v>0</v>
      </c>
      <c r="F19" s="82">
        <v>2098019.9865000001</v>
      </c>
      <c r="G19" s="82">
        <v>174635338.89219999</v>
      </c>
      <c r="H19" s="82">
        <v>41548744.632600002</v>
      </c>
      <c r="I19" s="82">
        <v>31751879.798700001</v>
      </c>
      <c r="J19" s="82">
        <v>492109319.60579997</v>
      </c>
      <c r="K19" s="82">
        <f t="shared" si="0"/>
        <v>2185882457.3985004</v>
      </c>
      <c r="L19" s="109">
        <v>13</v>
      </c>
    </row>
    <row r="20" spans="1:12" ht="18" x14ac:dyDescent="0.4">
      <c r="A20" s="108">
        <v>14</v>
      </c>
      <c r="B20" s="82" t="s">
        <v>36</v>
      </c>
      <c r="C20" s="108">
        <v>17</v>
      </c>
      <c r="D20" s="82">
        <v>1847346917.1199999</v>
      </c>
      <c r="E20" s="82">
        <v>0</v>
      </c>
      <c r="F20" s="82">
        <v>2684536.7059999998</v>
      </c>
      <c r="G20" s="82">
        <v>223455915.78749999</v>
      </c>
      <c r="H20" s="82">
        <v>53163997.851899996</v>
      </c>
      <c r="I20" s="82">
        <v>40628348.324900001</v>
      </c>
      <c r="J20" s="82">
        <v>581983879.63440001</v>
      </c>
      <c r="K20" s="82">
        <f t="shared" si="0"/>
        <v>2749263595.4246998</v>
      </c>
      <c r="L20" s="109">
        <v>14</v>
      </c>
    </row>
    <row r="21" spans="1:12" ht="18" x14ac:dyDescent="0.4">
      <c r="A21" s="108">
        <v>15</v>
      </c>
      <c r="B21" s="82" t="s">
        <v>37</v>
      </c>
      <c r="C21" s="108">
        <v>11</v>
      </c>
      <c r="D21" s="82">
        <v>1265803397.8469</v>
      </c>
      <c r="E21" s="82">
        <f>-53983557.43</f>
        <v>-53983557.43</v>
      </c>
      <c r="F21" s="82">
        <v>1839446.4258000001</v>
      </c>
      <c r="G21" s="82">
        <v>153112149.565</v>
      </c>
      <c r="H21" s="82">
        <v>36428008.459299996</v>
      </c>
      <c r="I21" s="82">
        <v>27838572.648200002</v>
      </c>
      <c r="J21" s="82">
        <v>379208196.96880001</v>
      </c>
      <c r="K21" s="82">
        <f t="shared" si="0"/>
        <v>1810246214.4840002</v>
      </c>
      <c r="L21" s="109">
        <v>15</v>
      </c>
    </row>
    <row r="22" spans="1:12" ht="18" x14ac:dyDescent="0.4">
      <c r="A22" s="108">
        <v>16</v>
      </c>
      <c r="B22" s="82" t="s">
        <v>38</v>
      </c>
      <c r="C22" s="108">
        <v>27</v>
      </c>
      <c r="D22" s="82">
        <v>2475855807.8309002</v>
      </c>
      <c r="E22" s="82">
        <v>0</v>
      </c>
      <c r="F22" s="82">
        <v>3597876.3563999999</v>
      </c>
      <c r="G22" s="82">
        <v>299480634.50840002</v>
      </c>
      <c r="H22" s="82">
        <v>71251583.354099989</v>
      </c>
      <c r="I22" s="82">
        <v>54451024.456100002</v>
      </c>
      <c r="J22" s="82">
        <v>821498459.03059995</v>
      </c>
      <c r="K22" s="82">
        <f t="shared" si="0"/>
        <v>3726135385.5365</v>
      </c>
      <c r="L22" s="109">
        <v>16</v>
      </c>
    </row>
    <row r="23" spans="1:12" ht="18" x14ac:dyDescent="0.4">
      <c r="A23" s="108">
        <v>17</v>
      </c>
      <c r="B23" s="82" t="s">
        <v>39</v>
      </c>
      <c r="C23" s="108">
        <v>27</v>
      </c>
      <c r="D23" s="82">
        <v>2601119635.8333001</v>
      </c>
      <c r="E23" s="82">
        <v>0</v>
      </c>
      <c r="F23" s="82">
        <v>3779907.8639000002</v>
      </c>
      <c r="G23" s="82">
        <v>314632603.6063</v>
      </c>
      <c r="H23" s="82">
        <v>74856496.877099991</v>
      </c>
      <c r="I23" s="82">
        <v>57205927.928400002</v>
      </c>
      <c r="J23" s="82">
        <v>856232040.61199999</v>
      </c>
      <c r="K23" s="82">
        <f t="shared" si="0"/>
        <v>3907826612.7210002</v>
      </c>
      <c r="L23" s="109">
        <v>17</v>
      </c>
    </row>
    <row r="24" spans="1:12" ht="18" x14ac:dyDescent="0.4">
      <c r="A24" s="108">
        <v>18</v>
      </c>
      <c r="B24" s="82" t="s">
        <v>40</v>
      </c>
      <c r="C24" s="108">
        <v>23</v>
      </c>
      <c r="D24" s="82">
        <v>2925205330.6086998</v>
      </c>
      <c r="E24" s="82">
        <v>0</v>
      </c>
      <c r="F24" s="82">
        <v>4250864.3123000003</v>
      </c>
      <c r="G24" s="82">
        <v>353834155.32819998</v>
      </c>
      <c r="H24" s="82">
        <v>84183218.902099997</v>
      </c>
      <c r="I24" s="82">
        <v>64333482.786799997</v>
      </c>
      <c r="J24" s="82">
        <v>914697619.78960001</v>
      </c>
      <c r="K24" s="82">
        <f t="shared" si="0"/>
        <v>4346504671.7277002</v>
      </c>
      <c r="L24" s="109">
        <v>18</v>
      </c>
    </row>
    <row r="25" spans="1:12" ht="18" x14ac:dyDescent="0.4">
      <c r="A25" s="108">
        <v>19</v>
      </c>
      <c r="B25" s="82" t="s">
        <v>41</v>
      </c>
      <c r="C25" s="108">
        <v>44</v>
      </c>
      <c r="D25" s="82">
        <v>4657177593.1844997</v>
      </c>
      <c r="E25" s="82">
        <v>0</v>
      </c>
      <c r="F25" s="82">
        <v>6767740.3086999999</v>
      </c>
      <c r="G25" s="82">
        <v>563334300.89690006</v>
      </c>
      <c r="H25" s="82">
        <v>134026899.47699997</v>
      </c>
      <c r="I25" s="82">
        <v>102424418.3448</v>
      </c>
      <c r="J25" s="82">
        <v>1603922300.7096</v>
      </c>
      <c r="K25" s="82">
        <f t="shared" si="0"/>
        <v>7067653252.9214993</v>
      </c>
      <c r="L25" s="109">
        <v>19</v>
      </c>
    </row>
    <row r="26" spans="1:12" ht="18" x14ac:dyDescent="0.4">
      <c r="A26" s="108">
        <v>20</v>
      </c>
      <c r="B26" s="82" t="s">
        <v>42</v>
      </c>
      <c r="C26" s="108">
        <v>34</v>
      </c>
      <c r="D26" s="82">
        <v>3545588573.5208998</v>
      </c>
      <c r="E26" s="82">
        <v>0</v>
      </c>
      <c r="F26" s="82">
        <v>5152395.8936999999</v>
      </c>
      <c r="G26" s="82">
        <v>428875992.02850002</v>
      </c>
      <c r="H26" s="82">
        <v>102036959.90129998</v>
      </c>
      <c r="I26" s="82">
        <v>77977453.096300006</v>
      </c>
      <c r="J26" s="82">
        <v>1067157808.2747999</v>
      </c>
      <c r="K26" s="82">
        <f t="shared" si="0"/>
        <v>5226789182.7154999</v>
      </c>
      <c r="L26" s="109">
        <v>20</v>
      </c>
    </row>
    <row r="27" spans="1:12" ht="18" x14ac:dyDescent="0.4">
      <c r="A27" s="108">
        <v>21</v>
      </c>
      <c r="B27" s="82" t="s">
        <v>43</v>
      </c>
      <c r="C27" s="108">
        <v>21</v>
      </c>
      <c r="D27" s="82">
        <v>2237646970.3056998</v>
      </c>
      <c r="E27" s="82">
        <v>0</v>
      </c>
      <c r="F27" s="82">
        <v>3251714.8624999998</v>
      </c>
      <c r="G27" s="82">
        <v>270666786.14880002</v>
      </c>
      <c r="H27" s="82">
        <v>64396274.256999984</v>
      </c>
      <c r="I27" s="82">
        <v>49212142.9362</v>
      </c>
      <c r="J27" s="82">
        <v>644031505.9777</v>
      </c>
      <c r="K27" s="82">
        <f t="shared" si="0"/>
        <v>3269205394.4878998</v>
      </c>
      <c r="L27" s="109">
        <v>21</v>
      </c>
    </row>
    <row r="28" spans="1:12" ht="18" x14ac:dyDescent="0.4">
      <c r="A28" s="108">
        <v>22</v>
      </c>
      <c r="B28" s="82" t="s">
        <v>44</v>
      </c>
      <c r="C28" s="108">
        <v>21</v>
      </c>
      <c r="D28" s="82">
        <v>2312772048.1279998</v>
      </c>
      <c r="E28" s="82">
        <f>-89972595.51</f>
        <v>-89972595.510000005</v>
      </c>
      <c r="F28" s="82">
        <v>3360885.4940999998</v>
      </c>
      <c r="G28" s="82">
        <v>279753949.4249</v>
      </c>
      <c r="H28" s="82">
        <v>66558266.375899993</v>
      </c>
      <c r="I28" s="82">
        <v>50864354.440899998</v>
      </c>
      <c r="J28" s="82">
        <v>643264453.36220002</v>
      </c>
      <c r="K28" s="82">
        <f t="shared" si="0"/>
        <v>3266601361.7159996</v>
      </c>
      <c r="L28" s="109">
        <v>22</v>
      </c>
    </row>
    <row r="29" spans="1:12" ht="18" x14ac:dyDescent="0.4">
      <c r="A29" s="108">
        <v>23</v>
      </c>
      <c r="B29" s="82" t="s">
        <v>45</v>
      </c>
      <c r="C29" s="108">
        <v>16</v>
      </c>
      <c r="D29" s="82">
        <v>1636528475.1742001</v>
      </c>
      <c r="E29" s="82">
        <v>0</v>
      </c>
      <c r="F29" s="82">
        <v>2378178.5224000001</v>
      </c>
      <c r="G29" s="82">
        <v>197955222.02309999</v>
      </c>
      <c r="H29" s="82">
        <v>47096945.101399995</v>
      </c>
      <c r="I29" s="82">
        <v>35991858.549500003</v>
      </c>
      <c r="J29" s="82">
        <v>490288450.70779997</v>
      </c>
      <c r="K29" s="82">
        <f t="shared" si="0"/>
        <v>2410239130.0783997</v>
      </c>
      <c r="L29" s="109">
        <v>23</v>
      </c>
    </row>
    <row r="30" spans="1:12" ht="18" x14ac:dyDescent="0.4">
      <c r="A30" s="108">
        <v>24</v>
      </c>
      <c r="B30" s="82" t="s">
        <v>46</v>
      </c>
      <c r="C30" s="108">
        <v>20</v>
      </c>
      <c r="D30" s="82">
        <v>2787820019.2031002</v>
      </c>
      <c r="E30" s="82">
        <v>0</v>
      </c>
      <c r="F30" s="82">
        <v>4051218.048</v>
      </c>
      <c r="G30" s="82">
        <v>337215966.13410002</v>
      </c>
      <c r="H30" s="82">
        <v>80229466.452100009</v>
      </c>
      <c r="I30" s="82">
        <v>61311993.842399999</v>
      </c>
      <c r="J30" s="82">
        <v>4762565556.2764997</v>
      </c>
      <c r="K30" s="82">
        <f t="shared" si="0"/>
        <v>8033194219.9561996</v>
      </c>
      <c r="L30" s="109">
        <v>24</v>
      </c>
    </row>
    <row r="31" spans="1:12" ht="18" x14ac:dyDescent="0.4">
      <c r="A31" s="108">
        <v>25</v>
      </c>
      <c r="B31" s="82" t="s">
        <v>47</v>
      </c>
      <c r="C31" s="108">
        <v>13</v>
      </c>
      <c r="D31" s="82">
        <v>1460065462.6954</v>
      </c>
      <c r="E31" s="82">
        <f>-39238127.24</f>
        <v>-39238127.240000002</v>
      </c>
      <c r="F31" s="82">
        <v>2121745.1318999999</v>
      </c>
      <c r="G31" s="82">
        <v>176610176.49270001</v>
      </c>
      <c r="H31" s="82">
        <v>42018592.395000003</v>
      </c>
      <c r="I31" s="82">
        <v>32110941.180599999</v>
      </c>
      <c r="J31" s="82">
        <v>396664467.46609998</v>
      </c>
      <c r="K31" s="82">
        <f t="shared" si="0"/>
        <v>2070353258.1217</v>
      </c>
      <c r="L31" s="109">
        <v>25</v>
      </c>
    </row>
    <row r="32" spans="1:12" ht="18" x14ac:dyDescent="0.4">
      <c r="A32" s="108">
        <v>26</v>
      </c>
      <c r="B32" s="82" t="s">
        <v>48</v>
      </c>
      <c r="C32" s="108">
        <v>25</v>
      </c>
      <c r="D32" s="82">
        <v>2702468546.1845002</v>
      </c>
      <c r="E32" s="82">
        <v>0</v>
      </c>
      <c r="F32" s="82">
        <v>3927186.5732999998</v>
      </c>
      <c r="G32" s="82">
        <v>326891813.48500001</v>
      </c>
      <c r="H32" s="82">
        <v>77773173.329100028</v>
      </c>
      <c r="I32" s="82">
        <v>59434875.179099999</v>
      </c>
      <c r="J32" s="82">
        <v>780817067.86609995</v>
      </c>
      <c r="K32" s="82">
        <f t="shared" si="0"/>
        <v>3951312662.6171002</v>
      </c>
      <c r="L32" s="109">
        <v>26</v>
      </c>
    </row>
    <row r="33" spans="1:12" ht="18" x14ac:dyDescent="0.4">
      <c r="A33" s="108">
        <v>27</v>
      </c>
      <c r="B33" s="82" t="s">
        <v>49</v>
      </c>
      <c r="C33" s="108">
        <v>20</v>
      </c>
      <c r="D33" s="82">
        <v>1927931289.7058001</v>
      </c>
      <c r="E33" s="82">
        <f>-115776950.4</f>
        <v>-115776950.40000001</v>
      </c>
      <c r="F33" s="82">
        <v>2801640.7020999999</v>
      </c>
      <c r="G33" s="82">
        <v>233203437.8186</v>
      </c>
      <c r="H33" s="82">
        <v>55483100.653400004</v>
      </c>
      <c r="I33" s="82">
        <v>42400625.057999998</v>
      </c>
      <c r="J33" s="82">
        <v>696959458.9325</v>
      </c>
      <c r="K33" s="82">
        <f t="shared" si="0"/>
        <v>2843002602.4703999</v>
      </c>
      <c r="L33" s="109">
        <v>27</v>
      </c>
    </row>
    <row r="34" spans="1:12" ht="18" x14ac:dyDescent="0.4">
      <c r="A34" s="108">
        <v>28</v>
      </c>
      <c r="B34" s="82" t="s">
        <v>50</v>
      </c>
      <c r="C34" s="108">
        <v>18</v>
      </c>
      <c r="D34" s="82">
        <v>1841296331.8792</v>
      </c>
      <c r="E34" s="82">
        <f>-47177126.82</f>
        <v>-47177126.82</v>
      </c>
      <c r="F34" s="82">
        <v>2675744.0868000002</v>
      </c>
      <c r="G34" s="82">
        <v>222724034.26899999</v>
      </c>
      <c r="H34" s="82">
        <v>52989870.676499993</v>
      </c>
      <c r="I34" s="82">
        <v>40495278.958099999</v>
      </c>
      <c r="J34" s="82">
        <v>600041980.27550006</v>
      </c>
      <c r="K34" s="82">
        <f t="shared" si="0"/>
        <v>2713046113.3251004</v>
      </c>
      <c r="L34" s="109">
        <v>28</v>
      </c>
    </row>
    <row r="35" spans="1:12" ht="18" x14ac:dyDescent="0.4">
      <c r="A35" s="108">
        <v>29</v>
      </c>
      <c r="B35" s="82" t="s">
        <v>51</v>
      </c>
      <c r="C35" s="108">
        <v>30</v>
      </c>
      <c r="D35" s="82">
        <v>2494082435.4259</v>
      </c>
      <c r="E35" s="82">
        <f>-82028645.4</f>
        <v>-82028645.400000006</v>
      </c>
      <c r="F35" s="82">
        <v>3624363.0167999999</v>
      </c>
      <c r="G35" s="82">
        <v>301685335.59810001</v>
      </c>
      <c r="H35" s="82">
        <v>71776119.585700005</v>
      </c>
      <c r="I35" s="82">
        <v>54851879.1998</v>
      </c>
      <c r="J35" s="82">
        <v>833377554.48199999</v>
      </c>
      <c r="K35" s="82">
        <f t="shared" si="0"/>
        <v>3677369041.9082999</v>
      </c>
      <c r="L35" s="109">
        <v>29</v>
      </c>
    </row>
    <row r="36" spans="1:12" ht="18" x14ac:dyDescent="0.4">
      <c r="A36" s="108">
        <v>30</v>
      </c>
      <c r="B36" s="82" t="s">
        <v>52</v>
      </c>
      <c r="C36" s="108">
        <v>33</v>
      </c>
      <c r="D36" s="82">
        <v>3146090393.1718998</v>
      </c>
      <c r="E36" s="82">
        <f>-83688581.46</f>
        <v>-83688581.459999993</v>
      </c>
      <c r="F36" s="82">
        <v>4571851.1573999999</v>
      </c>
      <c r="G36" s="82">
        <v>380552512.0596</v>
      </c>
      <c r="H36" s="82">
        <v>90539974.573399991</v>
      </c>
      <c r="I36" s="82">
        <v>69191365.828999996</v>
      </c>
      <c r="J36" s="82">
        <v>1214227803.6489</v>
      </c>
      <c r="K36" s="82">
        <f t="shared" si="0"/>
        <v>4821485318.9801998</v>
      </c>
      <c r="L36" s="109">
        <v>30</v>
      </c>
    </row>
    <row r="37" spans="1:12" ht="18" x14ac:dyDescent="0.4">
      <c r="A37" s="108">
        <v>31</v>
      </c>
      <c r="B37" s="82" t="s">
        <v>53</v>
      </c>
      <c r="C37" s="108">
        <v>17</v>
      </c>
      <c r="D37" s="82">
        <v>1972177144.6140001</v>
      </c>
      <c r="E37" s="82">
        <v>0</v>
      </c>
      <c r="F37" s="82">
        <v>2865938.1116999998</v>
      </c>
      <c r="G37" s="82">
        <v>238555436.3723</v>
      </c>
      <c r="H37" s="82">
        <v>56756432.973200008</v>
      </c>
      <c r="I37" s="82">
        <v>43373715.704099998</v>
      </c>
      <c r="J37" s="82">
        <v>575411560.11160004</v>
      </c>
      <c r="K37" s="82">
        <f t="shared" si="0"/>
        <v>2889140227.8868999</v>
      </c>
      <c r="L37" s="109">
        <v>31</v>
      </c>
    </row>
    <row r="38" spans="1:12" ht="18" x14ac:dyDescent="0.4">
      <c r="A38" s="108">
        <v>32</v>
      </c>
      <c r="B38" s="82" t="s">
        <v>54</v>
      </c>
      <c r="C38" s="108">
        <v>23</v>
      </c>
      <c r="D38" s="82">
        <v>2444622902.1353002</v>
      </c>
      <c r="E38" s="82">
        <v>0</v>
      </c>
      <c r="F38" s="82">
        <v>3552489.1680000001</v>
      </c>
      <c r="G38" s="82">
        <v>295702688.15710002</v>
      </c>
      <c r="H38" s="82">
        <v>70352745.07100001</v>
      </c>
      <c r="I38" s="82">
        <v>53764125.119499996</v>
      </c>
      <c r="J38" s="82">
        <v>946409613.43169999</v>
      </c>
      <c r="K38" s="82">
        <f t="shared" si="0"/>
        <v>3814404563.0826006</v>
      </c>
      <c r="L38" s="109">
        <v>32</v>
      </c>
    </row>
    <row r="39" spans="1:12" ht="18" x14ac:dyDescent="0.4">
      <c r="A39" s="108">
        <v>33</v>
      </c>
      <c r="B39" s="82" t="s">
        <v>55</v>
      </c>
      <c r="C39" s="108">
        <v>23</v>
      </c>
      <c r="D39" s="82">
        <v>2462113631.2448001</v>
      </c>
      <c r="E39" s="82">
        <f>-35989038.17</f>
        <v>-35989038.170000002</v>
      </c>
      <c r="F39" s="82">
        <v>3577906.4323999998</v>
      </c>
      <c r="G39" s="82">
        <v>297818374.63410002</v>
      </c>
      <c r="H39" s="82">
        <v>70856103.198299989</v>
      </c>
      <c r="I39" s="82">
        <v>54148795.387999997</v>
      </c>
      <c r="J39" s="82">
        <v>710133365.07720006</v>
      </c>
      <c r="K39" s="82">
        <f t="shared" si="0"/>
        <v>3562659137.8048</v>
      </c>
      <c r="L39" s="109">
        <v>33</v>
      </c>
    </row>
    <row r="40" spans="1:12" ht="18" x14ac:dyDescent="0.4">
      <c r="A40" s="108">
        <v>34</v>
      </c>
      <c r="B40" s="82" t="s">
        <v>56</v>
      </c>
      <c r="C40" s="108">
        <v>16</v>
      </c>
      <c r="D40" s="82">
        <v>1845362403.7701001</v>
      </c>
      <c r="E40" s="82">
        <v>0</v>
      </c>
      <c r="F40" s="82">
        <v>2681652.8413999998</v>
      </c>
      <c r="G40" s="82">
        <v>223215868.15790001</v>
      </c>
      <c r="H40" s="82">
        <v>53106886.4005</v>
      </c>
      <c r="I40" s="82">
        <v>40584703.3015</v>
      </c>
      <c r="J40" s="82">
        <v>474257064.94690001</v>
      </c>
      <c r="K40" s="82">
        <f t="shared" si="0"/>
        <v>2639208579.4183002</v>
      </c>
      <c r="L40" s="109">
        <v>34</v>
      </c>
    </row>
    <row r="41" spans="1:12" ht="18" x14ac:dyDescent="0.4">
      <c r="A41" s="108">
        <v>35</v>
      </c>
      <c r="B41" s="82" t="s">
        <v>57</v>
      </c>
      <c r="C41" s="108">
        <v>17</v>
      </c>
      <c r="D41" s="82">
        <v>1855350174.2577</v>
      </c>
      <c r="E41" s="82">
        <v>0</v>
      </c>
      <c r="F41" s="82">
        <v>2696166.9188999999</v>
      </c>
      <c r="G41" s="82">
        <v>224423993.3784</v>
      </c>
      <c r="H41" s="82">
        <v>53394320.127199993</v>
      </c>
      <c r="I41" s="82">
        <v>40804362.432400003</v>
      </c>
      <c r="J41" s="82">
        <v>521299134.83700001</v>
      </c>
      <c r="K41" s="82">
        <f t="shared" si="0"/>
        <v>2697968151.9516001</v>
      </c>
      <c r="L41" s="109">
        <v>35</v>
      </c>
    </row>
    <row r="42" spans="1:12" ht="18" x14ac:dyDescent="0.4">
      <c r="A42" s="108">
        <v>36</v>
      </c>
      <c r="B42" s="82" t="s">
        <v>58</v>
      </c>
      <c r="C42" s="108">
        <v>14</v>
      </c>
      <c r="D42" s="82">
        <v>1676432909.1438999</v>
      </c>
      <c r="E42" s="82">
        <v>0</v>
      </c>
      <c r="F42" s="82">
        <v>2436167.0447</v>
      </c>
      <c r="G42" s="82">
        <v>202782080.34299999</v>
      </c>
      <c r="H42" s="82">
        <v>48245337.545800008</v>
      </c>
      <c r="I42" s="82">
        <v>36869469.153200001</v>
      </c>
      <c r="J42" s="82">
        <v>496758101.85420001</v>
      </c>
      <c r="K42" s="82">
        <f t="shared" si="0"/>
        <v>2463524065.0847998</v>
      </c>
      <c r="L42" s="109">
        <v>36</v>
      </c>
    </row>
    <row r="43" spans="1:12" ht="18" x14ac:dyDescent="0.4">
      <c r="A43" s="108">
        <v>37</v>
      </c>
      <c r="B43" s="82" t="s">
        <v>914</v>
      </c>
      <c r="C43" s="108">
        <v>6</v>
      </c>
      <c r="D43" s="82">
        <v>740428919.38789999</v>
      </c>
      <c r="E43" s="82">
        <v>0</v>
      </c>
      <c r="F43" s="82">
        <v>1075980.1495999999</v>
      </c>
      <c r="G43" s="82">
        <v>89562615.837799996</v>
      </c>
      <c r="H43" s="82">
        <v>21308483.596099999</v>
      </c>
      <c r="I43" s="82">
        <v>16284111.9705</v>
      </c>
      <c r="J43" s="82">
        <v>1659821456.3966999</v>
      </c>
      <c r="K43" s="82">
        <f t="shared" si="0"/>
        <v>2528481567.3386002</v>
      </c>
      <c r="L43" s="109">
        <v>37</v>
      </c>
    </row>
    <row r="44" spans="1:12" ht="18" x14ac:dyDescent="0.4">
      <c r="A44" s="108"/>
      <c r="B44" s="110" t="s">
        <v>915</v>
      </c>
      <c r="C44" s="82"/>
      <c r="D44" s="111">
        <f>SUM(D7:D43)</f>
        <v>81490271728.036102</v>
      </c>
      <c r="E44" s="111">
        <f>SUM(E7:E43)</f>
        <v>-770424833.16490006</v>
      </c>
      <c r="F44" s="111">
        <f>SUM(F7:F43)</f>
        <v>118420435.06369999</v>
      </c>
      <c r="G44" s="111">
        <f>SUM(G7:G43)</f>
        <v>9857100000.0006981</v>
      </c>
      <c r="H44" s="111">
        <f>SUM(H7:H43)</f>
        <v>2345173281.1780005</v>
      </c>
      <c r="I44" s="111">
        <f t="shared" ref="I44:K44" si="1">SUM(I7:I43)</f>
        <v>1792200000.0006001</v>
      </c>
      <c r="J44" s="111">
        <f t="shared" si="1"/>
        <v>30972985231.198898</v>
      </c>
      <c r="K44" s="111">
        <f t="shared" si="1"/>
        <v>125805725842.31308</v>
      </c>
      <c r="L44" s="109"/>
    </row>
    <row r="45" spans="1:12" ht="18" x14ac:dyDescent="0.4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</row>
    <row r="47" spans="1:12" x14ac:dyDescent="0.25">
      <c r="J47" s="20"/>
    </row>
    <row r="48" spans="1:12" x14ac:dyDescent="0.25">
      <c r="K48" s="20"/>
    </row>
    <row r="49" spans="11:11" x14ac:dyDescent="0.25">
      <c r="K49" s="20"/>
    </row>
  </sheetData>
  <mergeCells count="4">
    <mergeCell ref="A1:L1"/>
    <mergeCell ref="A2:L2"/>
    <mergeCell ref="A3:L3"/>
    <mergeCell ref="A45:L45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2019-05-08T10:59:04Z</cp:lastPrinted>
  <dcterms:created xsi:type="dcterms:W3CDTF">2003-11-12T08:54:16Z</dcterms:created>
  <dcterms:modified xsi:type="dcterms:W3CDTF">2019-05-14T06:32:54Z</dcterms:modified>
</cp:coreProperties>
</file>